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0" windowHeight="0"/>
  </bookViews>
  <sheets>
    <sheet name="Касові Березень 2025 " sheetId="31" r:id="rId1"/>
    <sheet name="Кротошин" sheetId="4" state="hidden" r:id="rId2"/>
    <sheet name="Виннички" sheetId="5" state="hidden" r:id="rId3"/>
    <sheet name="Звенигород" sheetId="11" state="hidden" r:id="rId4"/>
    <sheet name="Старе село" sheetId="12" state="hidden" r:id="rId5"/>
    <sheet name="Миколаїв" sheetId="10" state="hidden" r:id="rId6"/>
    <sheet name="муз,спорт школи" sheetId="6" state="hidden" r:id="rId7"/>
    <sheet name="Управління" sheetId="8" state="hidden" r:id="rId8"/>
  </sheets>
  <definedNames>
    <definedName name="_xlnm.Print_Area" localSheetId="0">'Касові Березень 2025 '!$A$2:$C$59</definedName>
  </definedNames>
  <calcPr calcId="162913"/>
</workbook>
</file>

<file path=xl/calcChain.xml><?xml version="1.0" encoding="utf-8"?>
<calcChain xmlns="http://schemas.openxmlformats.org/spreadsheetml/2006/main">
  <c r="C15" i="31" l="1"/>
  <c r="B59" i="31" l="1"/>
  <c r="B58" i="31"/>
  <c r="B57" i="31"/>
  <c r="B56" i="31"/>
  <c r="B55" i="31"/>
  <c r="C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B40" i="31"/>
  <c r="C39" i="31"/>
  <c r="C38" i="31"/>
  <c r="C37" i="31" s="1"/>
  <c r="B36" i="31"/>
  <c r="B35" i="31"/>
  <c r="C34" i="31"/>
  <c r="B32" i="31"/>
  <c r="C31" i="31"/>
  <c r="B30" i="31"/>
  <c r="B29" i="31"/>
  <c r="B28" i="31"/>
  <c r="C27" i="31"/>
  <c r="C12" i="31" s="1"/>
  <c r="B27" i="31"/>
  <c r="B26" i="31"/>
  <c r="B25" i="31"/>
  <c r="B24" i="31"/>
  <c r="B22" i="31"/>
  <c r="B21" i="31"/>
  <c r="B20" i="31"/>
  <c r="B19" i="31"/>
  <c r="B18" i="31"/>
  <c r="B17" i="31"/>
  <c r="B16" i="31"/>
  <c r="B15" i="31"/>
  <c r="B14" i="31"/>
  <c r="B13" i="31"/>
  <c r="B11" i="31"/>
  <c r="B10" i="31"/>
  <c r="B9" i="31"/>
  <c r="C8" i="31"/>
  <c r="C7" i="31"/>
  <c r="C5" i="31"/>
  <c r="C6" i="31" l="1"/>
  <c r="C4" i="31" s="1"/>
  <c r="B7" i="31"/>
  <c r="B54" i="31"/>
  <c r="B31" i="31"/>
  <c r="B8" i="31"/>
  <c r="B34" i="31"/>
  <c r="B5" i="31"/>
  <c r="B38" i="31"/>
  <c r="B39" i="31"/>
  <c r="B37" i="31"/>
  <c r="B12" i="31"/>
  <c r="B23" i="31"/>
  <c r="B6" i="31" l="1"/>
  <c r="B4" i="31" l="1"/>
  <c r="A24" i="6" l="1"/>
  <c r="A24" i="10" l="1"/>
  <c r="A9" i="10"/>
  <c r="A16" i="10"/>
  <c r="A25" i="12"/>
  <c r="A9" i="12"/>
  <c r="A16" i="12"/>
  <c r="A14" i="11"/>
  <c r="A9" i="11"/>
  <c r="A15" i="11"/>
  <c r="A9" i="5"/>
  <c r="A23" i="12" l="1"/>
  <c r="A20" i="12"/>
  <c r="A12" i="12"/>
  <c r="A7" i="12"/>
  <c r="A4" i="12"/>
  <c r="A22" i="11"/>
  <c r="A19" i="11"/>
  <c r="A12" i="11"/>
  <c r="A24" i="11" s="1"/>
  <c r="A7" i="11"/>
  <c r="A4" i="11"/>
  <c r="A22" i="10"/>
  <c r="A19" i="10"/>
  <c r="A12" i="10"/>
  <c r="A7" i="10"/>
  <c r="A4" i="10"/>
  <c r="A21" i="6"/>
  <c r="A18" i="6"/>
  <c r="A13" i="8"/>
  <c r="A5" i="8"/>
  <c r="A12" i="5" l="1"/>
  <c r="A4" i="5" l="1"/>
  <c r="A4" i="4"/>
  <c r="A15" i="6"/>
  <c r="A12" i="6"/>
  <c r="A9" i="6"/>
  <c r="A20" i="4" l="1"/>
  <c r="A11" i="4"/>
  <c r="A7" i="4"/>
  <c r="A7" i="5"/>
  <c r="A18" i="5"/>
  <c r="A15" i="5"/>
  <c r="A17" i="4"/>
  <c r="A6" i="6"/>
  <c r="A3" i="6"/>
  <c r="A14" i="4"/>
  <c r="A22" i="4" l="1"/>
  <c r="A20" i="5"/>
</calcChain>
</file>

<file path=xl/sharedStrings.xml><?xml version="1.0" encoding="utf-8"?>
<sst xmlns="http://schemas.openxmlformats.org/spreadsheetml/2006/main" count="148" uniqueCount="86">
  <si>
    <t>січень</t>
  </si>
  <si>
    <t>школа</t>
  </si>
  <si>
    <t>заробітна плата (обслуговуючий персонал)</t>
  </si>
  <si>
    <t>заробітна плата</t>
  </si>
  <si>
    <t>світло</t>
  </si>
  <si>
    <t>Народний дім</t>
  </si>
  <si>
    <t>Заробітна плата</t>
  </si>
  <si>
    <t>Спортивна школа</t>
  </si>
  <si>
    <t>Бібліотека</t>
  </si>
  <si>
    <t>Адмін.буд.</t>
  </si>
  <si>
    <t xml:space="preserve">Вуличне освітлення </t>
  </si>
  <si>
    <t>Управління</t>
  </si>
  <si>
    <t>днз</t>
  </si>
  <si>
    <t>Відділ освіти</t>
  </si>
  <si>
    <t>Відділ культури</t>
  </si>
  <si>
    <t>КЗ "Інформаційно ресурсний центр"</t>
  </si>
  <si>
    <t>Механізоване зимове прибирання снігу</t>
  </si>
  <si>
    <t>нарахування на заробітну плату</t>
  </si>
  <si>
    <t>Пл.за пiдкл.клiєнт.до дист.сист.з вид.2-ох зах.нос.ключiвUSB ток</t>
  </si>
  <si>
    <t>екологiчний податок за викиди забруднюючих реч.в атмосф.повiтря стац.джер.забр.</t>
  </si>
  <si>
    <t>газ</t>
  </si>
  <si>
    <t>матеріальна допомога</t>
  </si>
  <si>
    <t>екологічний</t>
  </si>
  <si>
    <t>Видатки по Кротошинському старостинському округу</t>
  </si>
  <si>
    <t>Видатки по Винничківському старостинському округу</t>
  </si>
  <si>
    <t>Організаційно-господарська діяльність</t>
  </si>
  <si>
    <t>Пл.за природний газ</t>
  </si>
  <si>
    <t>Пл. за штампи клiше, печатки клiше, фурнiтуру</t>
  </si>
  <si>
    <t>КП "Давидів"</t>
  </si>
  <si>
    <t>КП "Пасічани"</t>
  </si>
  <si>
    <t>Видатки по Звенигородському старостинському округу</t>
  </si>
  <si>
    <t>Видатки по Старосільському старостинському округу</t>
  </si>
  <si>
    <t>Видатки по Миколаївському старостинському округу</t>
  </si>
  <si>
    <t>Музичні школи</t>
  </si>
  <si>
    <t>Світло</t>
  </si>
  <si>
    <t xml:space="preserve">Газ </t>
  </si>
  <si>
    <t>Водопостачання</t>
  </si>
  <si>
    <t>Деритизація, дезінфекція</t>
  </si>
  <si>
    <t xml:space="preserve">ШКОЛИ </t>
  </si>
  <si>
    <t>Вивіз сміття</t>
  </si>
  <si>
    <t>Придбання (КЕКВ 2210):</t>
  </si>
  <si>
    <t>Комунальні послуги (КЕКВ 2270):</t>
  </si>
  <si>
    <t>Послуги інші (КЕКВ 2240)</t>
  </si>
  <si>
    <t>Екологічний податок</t>
  </si>
  <si>
    <t>ЗАРПЛАТА (КЕКВ 2111+2120)</t>
  </si>
  <si>
    <t>Медикаменти</t>
  </si>
  <si>
    <t>Інтернет, телекомунікаційні послуги</t>
  </si>
  <si>
    <t>РАЗОМ</t>
  </si>
  <si>
    <t xml:space="preserve">Встановлення та утримання газопостачання </t>
  </si>
  <si>
    <t>Видатки на відрядження 2250</t>
  </si>
  <si>
    <t>Матеріали для ремонту електромереж, електричний лічильник</t>
  </si>
  <si>
    <t>Плата за послуги харчування</t>
  </si>
  <si>
    <t>Ремонт сходів, ремонт інженерних споруд для укриття, монтаж та встановлення поручнів</t>
  </si>
  <si>
    <t>Еологічний податок</t>
  </si>
  <si>
    <t>Страхування, охоронні послуги, поточний ремонт транспорту, техн. обслугов.пож.сигналізація</t>
  </si>
  <si>
    <t>Чистка димоходів, Технічне обслуговування  та ремонт генератора</t>
  </si>
  <si>
    <t>Товари для їдалень(гастроємність)(змінувач, шланг, сифон)</t>
  </si>
  <si>
    <t>Встановлення,повірка лічильника газу,Встановлення,повірка лічильника світла, пломбування(розпломбування лічильника) світла-газу</t>
  </si>
  <si>
    <t>Послуги з благоустрою , розробка документації(виготовлення та монтаж поручнів), розробка ПКД</t>
  </si>
  <si>
    <t>Лампа, світильники, лампочки</t>
  </si>
  <si>
    <t>Послуги технічного обслуговування газового обладнання та  ситеми газопостачання,Пiдготовка до опалювального сезону,вогнегасників, зведення захисних засобів огорожі, Обслуговування та ремонт котельні,Повірка приладів газу</t>
  </si>
  <si>
    <t>Металеві двері, металопластикові конструкції(двері, вікна)</t>
  </si>
  <si>
    <t>Інші Виплати на населення  2730</t>
  </si>
  <si>
    <t>Лампа для проектора, Багатофункціональний пристрій</t>
  </si>
  <si>
    <t>Навчання освітян з цивільного захисту та пож.безпеки</t>
  </si>
  <si>
    <t>Буд. матеріали, труби, муфти, трійники, коліна., дошка для  підлоги, брусок, плінтус, ламінат, жилка для тримера, плитка, кабель, автомат Hager32A</t>
  </si>
  <si>
    <t xml:space="preserve">Табличка фасадна </t>
  </si>
  <si>
    <t>Дизельне паливо для школяриків</t>
  </si>
  <si>
    <t>Бензиновий тример, жилка, масло для тримера</t>
  </si>
  <si>
    <t>Клас безпеки та Захисту України</t>
  </si>
  <si>
    <t>Бутильована вода</t>
  </si>
  <si>
    <t>Послуги з реєстрації номерних знаків</t>
  </si>
  <si>
    <t>1142 Інші програми та заходи в сфері освіти</t>
  </si>
  <si>
    <t>Відбір  проб контролю та профілактики хвороб</t>
  </si>
  <si>
    <t>Пальне для генераторів</t>
  </si>
  <si>
    <t>Послуги з електромонтажних робіт, приведення лічильника електроенергії до вимог НТД</t>
  </si>
  <si>
    <t>Послуги з ЄДЕБО</t>
  </si>
  <si>
    <t>Виготовлення технічного паспорта та внесення в ЄДЕССБ</t>
  </si>
  <si>
    <t>Медогляд працівників</t>
  </si>
  <si>
    <t>Господарські товри та будівельні матеріали</t>
  </si>
  <si>
    <t>Техогляд транспортного засобу, технічне обслуговування,ремонт та стархування ТЗ, шиномонтаж</t>
  </si>
  <si>
    <t>Запачастини для школярика</t>
  </si>
  <si>
    <t>Винничківська гімназія</t>
  </si>
  <si>
    <t>Послуги із благоустрою, проведення оцінки майна, правовий супровід</t>
  </si>
  <si>
    <t>Пл. за посл. з монтажу сист. пожежної сигнал. та сист. опов. у примiщ.укриття Чишк.л</t>
  </si>
  <si>
    <r>
      <rPr>
        <b/>
        <sz val="16"/>
        <color theme="1"/>
        <rFont val="Calibri"/>
        <family val="2"/>
        <charset val="204"/>
        <scheme val="minor"/>
      </rPr>
      <t xml:space="preserve">ПОСЛУГИ повязані з ПЗ та обслуг офісної.техніки </t>
    </r>
    <r>
      <rPr>
        <sz val="16"/>
        <color theme="1"/>
        <rFont val="Calibri"/>
        <family val="2"/>
        <charset val="204"/>
        <scheme val="minor"/>
      </rPr>
      <t>(картриджі, пот.ремонт, налашт програм, мереж, програмне забезпечення і т.д)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</si>
</sst>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Font="1"/>
    <xf numFmtId="2" fontId="2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2" fontId="0" fillId="0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left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2" fillId="2" borderId="0" xfId="0" applyFont="1" applyFill="1"/>
    <xf numFmtId="2" fontId="2" fillId="2" borderId="0" xfId="0" applyNumberFormat="1" applyFont="1" applyFill="1"/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left" wrapText="1"/>
    </xf>
    <xf numFmtId="0" fontId="3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4" fillId="0" borderId="0" xfId="0" applyNumberFormat="1" applyFont="1" applyFill="1" applyAlignment="1">
      <alignment horizontal="left"/>
    </xf>
    <xf numFmtId="2" fontId="0" fillId="0" borderId="0" xfId="0" applyNumberFormat="1" applyBorder="1"/>
    <xf numFmtId="0" fontId="2" fillId="3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8" fillId="5" borderId="0" xfId="0" applyFont="1" applyFill="1" applyAlignment="1">
      <alignment wrapText="1"/>
    </xf>
    <xf numFmtId="0" fontId="11" fillId="5" borderId="0" xfId="0" applyFont="1" applyFill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wrapText="1"/>
    </xf>
    <xf numFmtId="0" fontId="9" fillId="7" borderId="0" xfId="0" applyFont="1" applyFill="1" applyAlignment="1">
      <alignment wrapText="1"/>
    </xf>
    <xf numFmtId="0" fontId="10" fillId="7" borderId="0" xfId="0" applyFont="1" applyFill="1" applyAlignment="1">
      <alignment wrapText="1"/>
    </xf>
    <xf numFmtId="0" fontId="5" fillId="6" borderId="0" xfId="0" applyFont="1" applyFill="1" applyBorder="1" applyAlignment="1">
      <alignment wrapText="1"/>
    </xf>
    <xf numFmtId="0" fontId="5" fillId="6" borderId="0" xfId="0" applyFont="1" applyFill="1" applyAlignment="1">
      <alignment wrapText="1"/>
    </xf>
    <xf numFmtId="0" fontId="14" fillId="2" borderId="8" xfId="0" applyFont="1" applyFill="1" applyBorder="1" applyAlignment="1">
      <alignment wrapText="1"/>
    </xf>
    <xf numFmtId="4" fontId="12" fillId="2" borderId="9" xfId="0" applyNumberFormat="1" applyFont="1" applyFill="1" applyBorder="1" applyAlignment="1">
      <alignment horizontal="center" wrapText="1"/>
    </xf>
    <xf numFmtId="4" fontId="12" fillId="2" borderId="10" xfId="0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0" fontId="14" fillId="2" borderId="0" xfId="0" applyFont="1" applyFill="1" applyBorder="1" applyAlignment="1">
      <alignment wrapText="1"/>
    </xf>
    <xf numFmtId="0" fontId="14" fillId="2" borderId="4" xfId="0" applyFont="1" applyFill="1" applyBorder="1" applyAlignment="1">
      <alignment wrapText="1"/>
    </xf>
    <xf numFmtId="4" fontId="9" fillId="7" borderId="11" xfId="0" applyNumberFormat="1" applyFont="1" applyFill="1" applyBorder="1" applyAlignment="1">
      <alignment wrapText="1"/>
    </xf>
    <xf numFmtId="0" fontId="13" fillId="7" borderId="1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wrapText="1"/>
    </xf>
    <xf numFmtId="4" fontId="16" fillId="5" borderId="9" xfId="0" applyNumberFormat="1" applyFont="1" applyFill="1" applyBorder="1" applyAlignment="1">
      <alignment horizontal="center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wrapText="1"/>
    </xf>
    <xf numFmtId="4" fontId="16" fillId="4" borderId="9" xfId="0" applyNumberFormat="1" applyFont="1" applyFill="1" applyBorder="1" applyAlignment="1">
      <alignment horizontal="center" wrapText="1"/>
    </xf>
    <xf numFmtId="4" fontId="16" fillId="5" borderId="9" xfId="0" applyNumberFormat="1" applyFont="1" applyFill="1" applyBorder="1" applyAlignment="1">
      <alignment horizontal="center" wrapText="1"/>
    </xf>
    <xf numFmtId="0" fontId="15" fillId="0" borderId="6" xfId="0" applyFont="1" applyFill="1" applyBorder="1" applyAlignment="1">
      <alignment wrapText="1"/>
    </xf>
    <xf numFmtId="4" fontId="17" fillId="7" borderId="5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wrapText="1"/>
    </xf>
    <xf numFmtId="4" fontId="16" fillId="6" borderId="9" xfId="0" applyNumberFormat="1" applyFont="1" applyFill="1" applyBorder="1" applyAlignment="1">
      <alignment horizontal="center" wrapText="1"/>
    </xf>
    <xf numFmtId="4" fontId="16" fillId="6" borderId="5" xfId="0" applyNumberFormat="1" applyFont="1" applyFill="1" applyBorder="1" applyAlignment="1">
      <alignment horizontal="center" wrapText="1"/>
    </xf>
    <xf numFmtId="4" fontId="16" fillId="5" borderId="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wrapText="1"/>
    </xf>
    <xf numFmtId="0" fontId="18" fillId="0" borderId="13" xfId="0" applyFont="1" applyFill="1" applyBorder="1" applyAlignment="1">
      <alignment wrapText="1"/>
    </xf>
    <xf numFmtId="4" fontId="17" fillId="7" borderId="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17" fillId="2" borderId="5" xfId="0" applyNumberFormat="1" applyFont="1" applyFill="1" applyBorder="1" applyAlignment="1">
      <alignment horizontal="center" wrapText="1"/>
    </xf>
    <xf numFmtId="4" fontId="15" fillId="7" borderId="1" xfId="0" applyNumberFormat="1" applyFont="1" applyFill="1" applyBorder="1" applyAlignment="1">
      <alignment horizontal="center" wrapText="1"/>
    </xf>
    <xf numFmtId="4" fontId="17" fillId="7" borderId="1" xfId="0" applyNumberFormat="1" applyFont="1" applyFill="1" applyBorder="1" applyAlignment="1">
      <alignment horizontal="center" wrapText="1"/>
    </xf>
    <xf numFmtId="0" fontId="7" fillId="6" borderId="6" xfId="0" applyFont="1" applyFill="1" applyBorder="1" applyAlignment="1">
      <alignment horizontal="center" vertical="center" wrapText="1"/>
    </xf>
    <xf numFmtId="4" fontId="17" fillId="6" borderId="1" xfId="0" applyNumberFormat="1" applyFont="1" applyFill="1" applyBorder="1" applyAlignment="1">
      <alignment horizontal="center" wrapText="1"/>
    </xf>
    <xf numFmtId="4" fontId="17" fillId="7" borderId="5" xfId="0" applyNumberFormat="1" applyFont="1" applyFill="1" applyBorder="1" applyAlignment="1">
      <alignment horizontal="center" wrapText="1"/>
    </xf>
    <xf numFmtId="0" fontId="7" fillId="6" borderId="6" xfId="0" applyFont="1" applyFill="1" applyBorder="1" applyAlignment="1">
      <alignment horizontal="center" wrapText="1"/>
    </xf>
    <xf numFmtId="4" fontId="17" fillId="6" borderId="5" xfId="0" applyNumberFormat="1" applyFont="1" applyFill="1" applyBorder="1" applyAlignment="1">
      <alignment horizontal="center" wrapText="1"/>
    </xf>
    <xf numFmtId="164" fontId="16" fillId="5" borderId="9" xfId="0" applyNumberFormat="1" applyFont="1" applyFill="1" applyBorder="1" applyAlignment="1">
      <alignment horizontal="center" wrapText="1"/>
    </xf>
    <xf numFmtId="164" fontId="17" fillId="7" borderId="5" xfId="0" applyNumberFormat="1" applyFont="1" applyFill="1" applyBorder="1" applyAlignment="1">
      <alignment horizontal="center" wrapText="1"/>
    </xf>
    <xf numFmtId="4" fontId="16" fillId="5" borderId="9" xfId="0" quotePrefix="1" applyNumberFormat="1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wrapText="1"/>
    </xf>
    <xf numFmtId="4" fontId="17" fillId="4" borderId="1" xfId="0" applyNumberFormat="1" applyFont="1" applyFill="1" applyBorder="1" applyAlignment="1">
      <alignment horizontal="center" wrapText="1"/>
    </xf>
    <xf numFmtId="0" fontId="15" fillId="0" borderId="6" xfId="0" applyFont="1" applyBorder="1" applyAlignment="1">
      <alignment vertical="center" wrapText="1"/>
    </xf>
    <xf numFmtId="4" fontId="16" fillId="2" borderId="9" xfId="0" applyNumberFormat="1" applyFont="1" applyFill="1" applyBorder="1" applyAlignment="1">
      <alignment horizontal="center" wrapText="1"/>
    </xf>
    <xf numFmtId="0" fontId="7" fillId="8" borderId="6" xfId="0" applyFont="1" applyFill="1" applyBorder="1" applyAlignment="1">
      <alignment horizontal="center" vertical="center" wrapText="1"/>
    </xf>
    <xf numFmtId="4" fontId="7" fillId="8" borderId="9" xfId="0" applyNumberFormat="1" applyFont="1" applyFill="1" applyBorder="1" applyAlignment="1">
      <alignment horizontal="center" vertical="center" wrapText="1"/>
    </xf>
    <xf numFmtId="4" fontId="16" fillId="8" borderId="5" xfId="0" applyNumberFormat="1" applyFont="1" applyFill="1" applyBorder="1" applyAlignment="1">
      <alignment horizontal="center" vertical="center" wrapText="1"/>
    </xf>
    <xf numFmtId="4" fontId="16" fillId="4" borderId="9" xfId="0" applyNumberFormat="1" applyFont="1" applyFill="1" applyBorder="1" applyAlignment="1">
      <alignment horizontal="center" vertical="center" wrapText="1"/>
    </xf>
    <xf numFmtId="4" fontId="16" fillId="4" borderId="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66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200"/>
  <sheetViews>
    <sheetView tabSelected="1" view="pageBreakPreview" zoomScale="50" zoomScaleNormal="60" zoomScaleSheetLayoutView="50" workbookViewId="0">
      <pane ySplit="3" topLeftCell="A4" activePane="bottomLeft" state="frozen"/>
      <selection pane="bottomLeft" activeCell="F57" sqref="F57"/>
    </sheetView>
  </sheetViews>
  <sheetFormatPr defaultColWidth="9.1796875" defaultRowHeight="15.5" x14ac:dyDescent="0.35"/>
  <cols>
    <col min="1" max="1" width="39.1796875" style="33" customWidth="1"/>
    <col min="2" max="2" width="21.26953125" style="39" customWidth="1"/>
    <col min="3" max="3" width="26.7265625" style="46" customWidth="1"/>
    <col min="4" max="24" width="9.1796875" style="31"/>
    <col min="25" max="28" width="9.1796875" style="32"/>
    <col min="29" max="16384" width="9.1796875" style="33"/>
  </cols>
  <sheetData>
    <row r="1" spans="1:28" s="28" customFormat="1" thickBot="1" x14ac:dyDescent="0.35">
      <c r="B1" s="38"/>
      <c r="C1" s="45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30"/>
      <c r="Z1" s="30"/>
      <c r="AA1" s="30"/>
      <c r="AB1" s="30"/>
    </row>
    <row r="2" spans="1:28" s="28" customFormat="1" ht="14.15" customHeight="1" x14ac:dyDescent="0.3">
      <c r="A2" s="101"/>
      <c r="B2" s="103" t="s">
        <v>47</v>
      </c>
      <c r="C2" s="55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30"/>
      <c r="Z2" s="30"/>
      <c r="AA2" s="30"/>
      <c r="AB2" s="30"/>
    </row>
    <row r="3" spans="1:28" ht="45.5" thickBot="1" x14ac:dyDescent="0.35">
      <c r="A3" s="102"/>
      <c r="B3" s="104"/>
      <c r="C3" s="56" t="s">
        <v>82</v>
      </c>
    </row>
    <row r="4" spans="1:28" s="54" customFormat="1" ht="25" x14ac:dyDescent="0.5">
      <c r="A4" s="49" t="s">
        <v>38</v>
      </c>
      <c r="B4" s="50">
        <f t="shared" ref="B4:B32" si="0">SUM(C4:C4)</f>
        <v>220693.18</v>
      </c>
      <c r="C4" s="51">
        <f t="shared" ref="C4" si="1">C6+C12+C31+C34+C37+C39+C54+C57+C58+C5</f>
        <v>220693.18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/>
      <c r="V4" s="53"/>
      <c r="W4" s="53"/>
      <c r="X4" s="53"/>
    </row>
    <row r="5" spans="1:28" s="34" customFormat="1" ht="42" customHeight="1" x14ac:dyDescent="0.45">
      <c r="A5" s="57" t="s">
        <v>44</v>
      </c>
      <c r="B5" s="58">
        <f t="shared" si="0"/>
        <v>102331.59999999999</v>
      </c>
      <c r="C5" s="59">
        <f>87602.79+14728.81</f>
        <v>102331.59999999999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8" s="35" customFormat="1" ht="40" x14ac:dyDescent="0.4">
      <c r="A6" s="60" t="s">
        <v>41</v>
      </c>
      <c r="B6" s="99">
        <f t="shared" si="0"/>
        <v>68273.88</v>
      </c>
      <c r="C6" s="100">
        <f>SUM(C7:C11)</f>
        <v>68273.88</v>
      </c>
    </row>
    <row r="7" spans="1:28" s="34" customFormat="1" ht="20.5" x14ac:dyDescent="0.45">
      <c r="A7" s="57" t="s">
        <v>35</v>
      </c>
      <c r="B7" s="62">
        <f t="shared" si="0"/>
        <v>57522.5</v>
      </c>
      <c r="C7" s="59">
        <f>2076.67+55445.83</f>
        <v>57522.5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1:28" s="34" customFormat="1" ht="20.5" x14ac:dyDescent="0.45">
      <c r="A8" s="63" t="s">
        <v>34</v>
      </c>
      <c r="B8" s="62">
        <f t="shared" si="0"/>
        <v>10453.780000000001</v>
      </c>
      <c r="C8" s="59">
        <f>2386.92+7285.09+781.77</f>
        <v>10453.780000000001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1:28" s="34" customFormat="1" ht="20.5" x14ac:dyDescent="0.45">
      <c r="A9" s="63" t="s">
        <v>36</v>
      </c>
      <c r="B9" s="62">
        <f t="shared" si="0"/>
        <v>0</v>
      </c>
      <c r="C9" s="59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</row>
    <row r="10" spans="1:28" s="34" customFormat="1" ht="18" customHeight="1" x14ac:dyDescent="0.45">
      <c r="A10" s="57" t="s">
        <v>39</v>
      </c>
      <c r="B10" s="62">
        <f t="shared" si="0"/>
        <v>297.60000000000002</v>
      </c>
      <c r="C10" s="59">
        <v>297.60000000000002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  <row r="11" spans="1:28" s="34" customFormat="1" ht="18" customHeight="1" x14ac:dyDescent="0.45">
      <c r="A11" s="57" t="s">
        <v>74</v>
      </c>
      <c r="B11" s="62">
        <f t="shared" si="0"/>
        <v>0</v>
      </c>
      <c r="C11" s="64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</row>
    <row r="12" spans="1:28" s="48" customFormat="1" ht="20" x14ac:dyDescent="0.4">
      <c r="A12" s="65" t="s">
        <v>42</v>
      </c>
      <c r="B12" s="66">
        <f t="shared" si="0"/>
        <v>8293.7000000000007</v>
      </c>
      <c r="C12" s="67">
        <f t="shared" ref="C12" si="2">SUM(C13:C30)</f>
        <v>8293.7000000000007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</row>
    <row r="13" spans="1:28" s="34" customFormat="1" ht="20.5" x14ac:dyDescent="0.45">
      <c r="A13" s="63" t="s">
        <v>78</v>
      </c>
      <c r="B13" s="68">
        <f t="shared" si="0"/>
        <v>0</v>
      </c>
      <c r="C13" s="59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</row>
    <row r="14" spans="1:28" s="34" customFormat="1" ht="41" x14ac:dyDescent="0.45">
      <c r="A14" s="63" t="s">
        <v>73</v>
      </c>
      <c r="B14" s="68">
        <f t="shared" si="0"/>
        <v>0</v>
      </c>
      <c r="C14" s="59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</row>
    <row r="15" spans="1:28" s="34" customFormat="1" ht="41" x14ac:dyDescent="0.45">
      <c r="A15" s="63" t="s">
        <v>46</v>
      </c>
      <c r="B15" s="68">
        <f t="shared" si="0"/>
        <v>2040</v>
      </c>
      <c r="C15" s="59">
        <f>2040</f>
        <v>2040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</row>
    <row r="16" spans="1:28" s="34" customFormat="1" ht="20.5" x14ac:dyDescent="0.45">
      <c r="A16" s="63" t="s">
        <v>37</v>
      </c>
      <c r="B16" s="68">
        <f t="shared" si="0"/>
        <v>653.70000000000005</v>
      </c>
      <c r="C16" s="59">
        <v>653.70000000000005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</row>
    <row r="17" spans="1:28" s="34" customFormat="1" ht="126" x14ac:dyDescent="0.5">
      <c r="A17" s="69" t="s">
        <v>85</v>
      </c>
      <c r="B17" s="68">
        <f t="shared" si="0"/>
        <v>0</v>
      </c>
      <c r="C17" s="59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</row>
    <row r="18" spans="1:28" s="34" customFormat="1" ht="210" x14ac:dyDescent="0.5">
      <c r="A18" s="70" t="s">
        <v>60</v>
      </c>
      <c r="B18" s="68">
        <f t="shared" si="0"/>
        <v>0</v>
      </c>
      <c r="C18" s="7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</row>
    <row r="19" spans="1:28" s="34" customFormat="1" ht="36" customHeight="1" x14ac:dyDescent="0.3">
      <c r="A19" s="72" t="s">
        <v>77</v>
      </c>
      <c r="B19" s="68">
        <f t="shared" si="0"/>
        <v>0</v>
      </c>
      <c r="C19" s="7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28" s="34" customFormat="1" ht="84" x14ac:dyDescent="0.5">
      <c r="A20" s="70" t="s">
        <v>52</v>
      </c>
      <c r="B20" s="68">
        <f t="shared" si="0"/>
        <v>0</v>
      </c>
      <c r="C20" s="7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28" s="34" customFormat="1" ht="21" x14ac:dyDescent="0.3">
      <c r="A21" s="72" t="s">
        <v>76</v>
      </c>
      <c r="B21" s="68">
        <f t="shared" si="0"/>
        <v>0</v>
      </c>
      <c r="C21" s="7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28" s="34" customFormat="1" ht="63" x14ac:dyDescent="0.5">
      <c r="A22" s="70" t="s">
        <v>55</v>
      </c>
      <c r="B22" s="68">
        <f t="shared" si="0"/>
        <v>0</v>
      </c>
      <c r="C22" s="7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</row>
    <row r="23" spans="1:28" s="34" customFormat="1" ht="56" customHeight="1" x14ac:dyDescent="0.3">
      <c r="A23" s="73" t="s">
        <v>54</v>
      </c>
      <c r="B23" s="68">
        <f t="shared" si="0"/>
        <v>600</v>
      </c>
      <c r="C23" s="71">
        <v>600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</row>
    <row r="24" spans="1:28" s="40" customFormat="1" ht="123" x14ac:dyDescent="0.35">
      <c r="A24" s="74" t="s">
        <v>57</v>
      </c>
      <c r="B24" s="75">
        <f t="shared" si="0"/>
        <v>0</v>
      </c>
      <c r="C24" s="76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</row>
    <row r="25" spans="1:28" s="42" customFormat="1" ht="102.5" x14ac:dyDescent="0.35">
      <c r="A25" s="77" t="s">
        <v>58</v>
      </c>
      <c r="B25" s="75">
        <f t="shared" si="0"/>
        <v>0</v>
      </c>
      <c r="C25" s="78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 s="34" customFormat="1" ht="41" x14ac:dyDescent="0.3">
      <c r="A26" s="79" t="s">
        <v>48</v>
      </c>
      <c r="B26" s="68">
        <f t="shared" si="0"/>
        <v>0</v>
      </c>
      <c r="C26" s="80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</row>
    <row r="27" spans="1:28" s="34" customFormat="1" ht="82" x14ac:dyDescent="0.45">
      <c r="A27" s="57" t="s">
        <v>80</v>
      </c>
      <c r="B27" s="68">
        <f t="shared" si="0"/>
        <v>1500</v>
      </c>
      <c r="C27" s="59">
        <f>1500</f>
        <v>1500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</row>
    <row r="28" spans="1:28" s="34" customFormat="1" ht="61.5" x14ac:dyDescent="0.45">
      <c r="A28" s="57" t="s">
        <v>83</v>
      </c>
      <c r="B28" s="68">
        <f t="shared" si="0"/>
        <v>3500</v>
      </c>
      <c r="C28" s="59">
        <v>3500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</row>
    <row r="29" spans="1:28" s="34" customFormat="1" ht="61.5" x14ac:dyDescent="0.45">
      <c r="A29" s="57" t="s">
        <v>75</v>
      </c>
      <c r="B29" s="68">
        <f t="shared" si="0"/>
        <v>0</v>
      </c>
      <c r="C29" s="59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</row>
    <row r="30" spans="1:28" s="34" customFormat="1" ht="43" customHeight="1" x14ac:dyDescent="0.45">
      <c r="A30" s="57" t="s">
        <v>84</v>
      </c>
      <c r="B30" s="68">
        <f t="shared" si="0"/>
        <v>0</v>
      </c>
      <c r="C30" s="82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</row>
    <row r="31" spans="1:28" s="44" customFormat="1" ht="20.5" x14ac:dyDescent="0.45">
      <c r="A31" s="84">
        <v>2800</v>
      </c>
      <c r="B31" s="66">
        <f t="shared" si="0"/>
        <v>0</v>
      </c>
      <c r="C31" s="85">
        <f t="shared" ref="C31" si="3">C32+C33</f>
        <v>0</v>
      </c>
    </row>
    <row r="32" spans="1:28" s="34" customFormat="1" ht="20.5" x14ac:dyDescent="0.45">
      <c r="A32" s="57" t="s">
        <v>53</v>
      </c>
      <c r="B32" s="62">
        <f t="shared" si="0"/>
        <v>0</v>
      </c>
      <c r="C32" s="83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</row>
    <row r="33" spans="1:28" s="34" customFormat="1" ht="41" x14ac:dyDescent="0.45">
      <c r="A33" s="57" t="s">
        <v>71</v>
      </c>
      <c r="B33" s="62"/>
      <c r="C33" s="86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</row>
    <row r="34" spans="1:28" s="34" customFormat="1" ht="20.5" x14ac:dyDescent="0.45">
      <c r="A34" s="87">
        <v>2280</v>
      </c>
      <c r="B34" s="66">
        <f t="shared" ref="B34:B59" si="4">SUM(C34:C34)</f>
        <v>0</v>
      </c>
      <c r="C34" s="88">
        <f t="shared" ref="C34" si="5">C35+C36</f>
        <v>0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</row>
    <row r="35" spans="1:28" s="34" customFormat="1" ht="20.5" x14ac:dyDescent="0.45">
      <c r="A35" s="57" t="s">
        <v>43</v>
      </c>
      <c r="B35" s="62">
        <f t="shared" si="4"/>
        <v>0</v>
      </c>
      <c r="C35" s="83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</row>
    <row r="36" spans="1:28" s="34" customFormat="1" ht="61.5" x14ac:dyDescent="0.45">
      <c r="A36" s="57" t="s">
        <v>64</v>
      </c>
      <c r="B36" s="89">
        <f t="shared" si="4"/>
        <v>0</v>
      </c>
      <c r="C36" s="9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</row>
    <row r="37" spans="1:28" s="34" customFormat="1" ht="20.5" x14ac:dyDescent="0.45">
      <c r="A37" s="87">
        <v>2230</v>
      </c>
      <c r="B37" s="66">
        <f t="shared" si="4"/>
        <v>19004</v>
      </c>
      <c r="C37" s="88">
        <f t="shared" ref="C37" si="6">C38</f>
        <v>19004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</row>
    <row r="38" spans="1:28" s="34" customFormat="1" ht="20.5" customHeight="1" x14ac:dyDescent="0.45">
      <c r="A38" s="57" t="s">
        <v>51</v>
      </c>
      <c r="B38" s="62">
        <f t="shared" si="4"/>
        <v>19004</v>
      </c>
      <c r="C38" s="83">
        <f>12668+6336</f>
        <v>19004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</row>
    <row r="39" spans="1:28" s="47" customFormat="1" ht="20" x14ac:dyDescent="0.4">
      <c r="A39" s="65" t="s">
        <v>40</v>
      </c>
      <c r="B39" s="66">
        <f t="shared" si="4"/>
        <v>22790</v>
      </c>
      <c r="C39" s="67">
        <f t="shared" ref="C39" si="7">SUM(C40:C53)</f>
        <v>22790</v>
      </c>
    </row>
    <row r="40" spans="1:28" s="34" customFormat="1" ht="61.5" x14ac:dyDescent="0.45">
      <c r="A40" s="57" t="s">
        <v>63</v>
      </c>
      <c r="B40" s="62">
        <f t="shared" si="4"/>
        <v>0</v>
      </c>
      <c r="C40" s="83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</row>
    <row r="41" spans="1:28" s="34" customFormat="1" ht="123" x14ac:dyDescent="0.45">
      <c r="A41" s="57" t="s">
        <v>65</v>
      </c>
      <c r="B41" s="62">
        <f t="shared" si="4"/>
        <v>0</v>
      </c>
      <c r="C41" s="82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</row>
    <row r="42" spans="1:28" s="34" customFormat="1" ht="61.5" x14ac:dyDescent="0.45">
      <c r="A42" s="57" t="s">
        <v>61</v>
      </c>
      <c r="B42" s="62">
        <f t="shared" si="4"/>
        <v>0</v>
      </c>
      <c r="C42" s="83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</row>
    <row r="43" spans="1:28" s="34" customFormat="1" ht="61.5" x14ac:dyDescent="0.45">
      <c r="A43" s="57" t="s">
        <v>50</v>
      </c>
      <c r="B43" s="62">
        <f t="shared" si="4"/>
        <v>0</v>
      </c>
      <c r="C43" s="83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</row>
    <row r="44" spans="1:28" s="34" customFormat="1" ht="41" x14ac:dyDescent="0.45">
      <c r="A44" s="57" t="s">
        <v>79</v>
      </c>
      <c r="B44" s="62">
        <f t="shared" si="4"/>
        <v>0</v>
      </c>
      <c r="C44" s="83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</row>
    <row r="45" spans="1:28" s="34" customFormat="1" ht="61.5" x14ac:dyDescent="0.45">
      <c r="A45" s="57" t="s">
        <v>56</v>
      </c>
      <c r="B45" s="62">
        <f t="shared" si="4"/>
        <v>0</v>
      </c>
      <c r="C45" s="83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</row>
    <row r="46" spans="1:28" s="34" customFormat="1" ht="41" x14ac:dyDescent="0.45">
      <c r="A46" s="57" t="s">
        <v>69</v>
      </c>
      <c r="B46" s="91">
        <f t="shared" si="4"/>
        <v>0</v>
      </c>
      <c r="C46" s="83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</row>
    <row r="47" spans="1:28" s="34" customFormat="1" ht="20.5" customHeight="1" x14ac:dyDescent="0.45">
      <c r="A47" s="57" t="s">
        <v>81</v>
      </c>
      <c r="B47" s="62">
        <f t="shared" si="4"/>
        <v>22790</v>
      </c>
      <c r="C47" s="82">
        <v>22790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</row>
    <row r="48" spans="1:28" s="34" customFormat="1" ht="20.5" x14ac:dyDescent="0.45">
      <c r="A48" s="57"/>
      <c r="B48" s="62">
        <f t="shared" si="4"/>
        <v>0</v>
      </c>
      <c r="C48" s="83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</row>
    <row r="49" spans="1:28" s="34" customFormat="1" ht="41" x14ac:dyDescent="0.45">
      <c r="A49" s="57" t="s">
        <v>59</v>
      </c>
      <c r="B49" s="62">
        <f t="shared" si="4"/>
        <v>0</v>
      </c>
      <c r="C49" s="83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</row>
    <row r="50" spans="1:28" s="34" customFormat="1" ht="20.5" x14ac:dyDescent="0.45">
      <c r="A50" s="57" t="s">
        <v>66</v>
      </c>
      <c r="B50" s="62">
        <f t="shared" si="4"/>
        <v>0</v>
      </c>
      <c r="C50" s="83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</row>
    <row r="51" spans="1:28" s="34" customFormat="1" ht="20.5" x14ac:dyDescent="0.45">
      <c r="A51" s="57" t="s">
        <v>70</v>
      </c>
      <c r="B51" s="62">
        <f t="shared" si="4"/>
        <v>0</v>
      </c>
      <c r="C51" s="83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</row>
    <row r="52" spans="1:28" s="34" customFormat="1" ht="41" x14ac:dyDescent="0.45">
      <c r="A52" s="57" t="s">
        <v>67</v>
      </c>
      <c r="B52" s="62">
        <f t="shared" si="4"/>
        <v>0</v>
      </c>
      <c r="C52" s="83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</row>
    <row r="53" spans="1:28" s="34" customFormat="1" ht="41" x14ac:dyDescent="0.45">
      <c r="A53" s="57" t="s">
        <v>68</v>
      </c>
      <c r="B53" s="62">
        <f t="shared" si="4"/>
        <v>0</v>
      </c>
      <c r="C53" s="83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</row>
    <row r="54" spans="1:28" s="34" customFormat="1" ht="20.5" x14ac:dyDescent="0.45">
      <c r="A54" s="92">
        <v>2220</v>
      </c>
      <c r="B54" s="61">
        <f t="shared" si="4"/>
        <v>0</v>
      </c>
      <c r="C54" s="93">
        <f t="shared" ref="C54" si="8">SUM(C55:C56)</f>
        <v>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</row>
    <row r="55" spans="1:28" s="34" customFormat="1" ht="20.5" x14ac:dyDescent="0.45">
      <c r="A55" s="94" t="s">
        <v>45</v>
      </c>
      <c r="B55" s="62">
        <f t="shared" si="4"/>
        <v>0</v>
      </c>
      <c r="C55" s="83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</row>
    <row r="56" spans="1:28" s="34" customFormat="1" ht="20.5" x14ac:dyDescent="0.45">
      <c r="A56" s="57"/>
      <c r="B56" s="62">
        <f t="shared" si="4"/>
        <v>0</v>
      </c>
      <c r="C56" s="83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</row>
    <row r="57" spans="1:28" s="47" customFormat="1" ht="40.5" x14ac:dyDescent="0.45">
      <c r="A57" s="65" t="s">
        <v>49</v>
      </c>
      <c r="B57" s="66">
        <f t="shared" si="4"/>
        <v>0</v>
      </c>
      <c r="C57" s="85">
        <v>0</v>
      </c>
    </row>
    <row r="58" spans="1:28" s="47" customFormat="1" ht="40.5" x14ac:dyDescent="0.45">
      <c r="A58" s="36" t="s">
        <v>62</v>
      </c>
      <c r="B58" s="95">
        <f t="shared" si="4"/>
        <v>0</v>
      </c>
      <c r="C58" s="81"/>
    </row>
    <row r="59" spans="1:28" s="47" customFormat="1" ht="62.5" customHeight="1" x14ac:dyDescent="0.3">
      <c r="A59" s="96" t="s">
        <v>72</v>
      </c>
      <c r="B59" s="97">
        <f t="shared" si="4"/>
        <v>0</v>
      </c>
      <c r="C59" s="98"/>
    </row>
    <row r="60" spans="1:28" s="32" customFormat="1" x14ac:dyDescent="0.35">
      <c r="B60" s="37"/>
      <c r="C60" s="4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</row>
    <row r="61" spans="1:28" s="32" customFormat="1" x14ac:dyDescent="0.35">
      <c r="B61" s="37"/>
      <c r="C61" s="4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</row>
    <row r="62" spans="1:28" s="32" customFormat="1" x14ac:dyDescent="0.35">
      <c r="B62" s="37"/>
      <c r="C62" s="4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</row>
    <row r="63" spans="1:28" s="32" customFormat="1" x14ac:dyDescent="0.35">
      <c r="B63" s="37"/>
      <c r="C63" s="4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</row>
    <row r="64" spans="1:28" s="32" customFormat="1" x14ac:dyDescent="0.35">
      <c r="B64" s="37"/>
      <c r="C64" s="4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</row>
    <row r="65" spans="2:24" s="32" customFormat="1" x14ac:dyDescent="0.35">
      <c r="B65" s="37"/>
      <c r="C65" s="4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</row>
    <row r="66" spans="2:24" s="32" customFormat="1" x14ac:dyDescent="0.35">
      <c r="B66" s="37"/>
      <c r="C66" s="4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</row>
    <row r="67" spans="2:24" s="32" customFormat="1" x14ac:dyDescent="0.35">
      <c r="B67" s="37"/>
      <c r="C67" s="4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</row>
    <row r="68" spans="2:24" s="32" customFormat="1" x14ac:dyDescent="0.35">
      <c r="B68" s="37"/>
      <c r="C68" s="4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</row>
    <row r="69" spans="2:24" s="32" customFormat="1" x14ac:dyDescent="0.35">
      <c r="B69" s="37"/>
      <c r="C69" s="4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</row>
    <row r="70" spans="2:24" s="32" customFormat="1" x14ac:dyDescent="0.35">
      <c r="B70" s="37"/>
      <c r="C70" s="4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</row>
    <row r="71" spans="2:24" s="32" customFormat="1" x14ac:dyDescent="0.35">
      <c r="B71" s="37"/>
      <c r="C71" s="4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</row>
    <row r="72" spans="2:24" s="32" customFormat="1" x14ac:dyDescent="0.35">
      <c r="B72" s="37"/>
      <c r="C72" s="4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</row>
    <row r="73" spans="2:24" s="32" customFormat="1" x14ac:dyDescent="0.35">
      <c r="B73" s="37"/>
      <c r="C73" s="4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</row>
    <row r="74" spans="2:24" s="32" customFormat="1" x14ac:dyDescent="0.35">
      <c r="B74" s="37"/>
      <c r="C74" s="4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</row>
    <row r="75" spans="2:24" s="32" customFormat="1" x14ac:dyDescent="0.35">
      <c r="B75" s="37"/>
      <c r="C75" s="4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</row>
    <row r="76" spans="2:24" s="32" customFormat="1" x14ac:dyDescent="0.35">
      <c r="B76" s="37"/>
      <c r="C76" s="4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</row>
    <row r="77" spans="2:24" s="32" customFormat="1" x14ac:dyDescent="0.35">
      <c r="B77" s="37"/>
      <c r="C77" s="4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</row>
    <row r="78" spans="2:24" s="32" customFormat="1" x14ac:dyDescent="0.35">
      <c r="B78" s="37"/>
      <c r="C78" s="4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</row>
    <row r="79" spans="2:24" s="32" customFormat="1" x14ac:dyDescent="0.35">
      <c r="B79" s="37"/>
      <c r="C79" s="4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</row>
    <row r="80" spans="2:24" s="32" customFormat="1" x14ac:dyDescent="0.35">
      <c r="B80" s="37"/>
      <c r="C80" s="4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</row>
    <row r="81" spans="2:24" s="32" customFormat="1" x14ac:dyDescent="0.35">
      <c r="B81" s="37"/>
      <c r="C81" s="4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</row>
    <row r="82" spans="2:24" s="32" customFormat="1" x14ac:dyDescent="0.35">
      <c r="B82" s="37"/>
      <c r="C82" s="4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2:24" s="32" customFormat="1" x14ac:dyDescent="0.35">
      <c r="B83" s="37"/>
      <c r="C83" s="4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2:24" s="32" customFormat="1" x14ac:dyDescent="0.35">
      <c r="B84" s="37"/>
      <c r="C84" s="4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2:24" s="32" customFormat="1" x14ac:dyDescent="0.35">
      <c r="B85" s="37"/>
      <c r="C85" s="4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2:24" s="32" customFormat="1" x14ac:dyDescent="0.35">
      <c r="B86" s="37"/>
      <c r="C86" s="4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2:24" s="32" customFormat="1" x14ac:dyDescent="0.35">
      <c r="B87" s="37"/>
      <c r="C87" s="4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</row>
    <row r="88" spans="2:24" s="32" customFormat="1" x14ac:dyDescent="0.35">
      <c r="B88" s="37"/>
      <c r="C88" s="4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</row>
    <row r="89" spans="2:24" s="32" customFormat="1" x14ac:dyDescent="0.35">
      <c r="B89" s="37"/>
      <c r="C89" s="4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</row>
    <row r="90" spans="2:24" s="32" customFormat="1" x14ac:dyDescent="0.35">
      <c r="B90" s="37"/>
      <c r="C90" s="4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</row>
    <row r="91" spans="2:24" s="32" customFormat="1" x14ac:dyDescent="0.35">
      <c r="B91" s="37"/>
      <c r="C91" s="4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</row>
    <row r="92" spans="2:24" s="32" customFormat="1" x14ac:dyDescent="0.35">
      <c r="B92" s="37"/>
      <c r="C92" s="4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</row>
    <row r="93" spans="2:24" s="32" customFormat="1" x14ac:dyDescent="0.35">
      <c r="B93" s="37"/>
      <c r="C93" s="4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</row>
    <row r="94" spans="2:24" s="32" customFormat="1" x14ac:dyDescent="0.35">
      <c r="B94" s="37"/>
      <c r="C94" s="4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</row>
    <row r="95" spans="2:24" s="32" customFormat="1" x14ac:dyDescent="0.35">
      <c r="B95" s="37"/>
      <c r="C95" s="4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</row>
    <row r="96" spans="2:24" s="32" customFormat="1" x14ac:dyDescent="0.35">
      <c r="B96" s="37"/>
      <c r="C96" s="4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</row>
    <row r="97" spans="2:24" s="32" customFormat="1" x14ac:dyDescent="0.35">
      <c r="B97" s="37"/>
      <c r="C97" s="4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</row>
    <row r="98" spans="2:24" s="32" customFormat="1" x14ac:dyDescent="0.35">
      <c r="B98" s="37"/>
      <c r="C98" s="4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</row>
    <row r="99" spans="2:24" s="32" customFormat="1" x14ac:dyDescent="0.35">
      <c r="B99" s="37"/>
      <c r="C99" s="4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</row>
    <row r="100" spans="2:24" s="32" customFormat="1" x14ac:dyDescent="0.35">
      <c r="B100" s="37"/>
      <c r="C100" s="4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</row>
    <row r="101" spans="2:24" s="32" customFormat="1" x14ac:dyDescent="0.35">
      <c r="B101" s="37"/>
      <c r="C101" s="4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</row>
    <row r="102" spans="2:24" s="32" customFormat="1" x14ac:dyDescent="0.35">
      <c r="B102" s="37"/>
      <c r="C102" s="4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</row>
    <row r="103" spans="2:24" s="32" customFormat="1" x14ac:dyDescent="0.35">
      <c r="B103" s="37"/>
      <c r="C103" s="4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</row>
    <row r="104" spans="2:24" s="32" customFormat="1" x14ac:dyDescent="0.35">
      <c r="B104" s="37"/>
      <c r="C104" s="4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</row>
    <row r="105" spans="2:24" s="32" customFormat="1" x14ac:dyDescent="0.35">
      <c r="B105" s="37"/>
      <c r="C105" s="4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</row>
    <row r="106" spans="2:24" s="32" customFormat="1" x14ac:dyDescent="0.35">
      <c r="B106" s="37"/>
      <c r="C106" s="4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</row>
    <row r="107" spans="2:24" s="32" customFormat="1" x14ac:dyDescent="0.35">
      <c r="B107" s="37"/>
      <c r="C107" s="4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</row>
    <row r="108" spans="2:24" s="32" customFormat="1" x14ac:dyDescent="0.35">
      <c r="B108" s="37"/>
      <c r="C108" s="4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</row>
    <row r="109" spans="2:24" s="32" customFormat="1" x14ac:dyDescent="0.35">
      <c r="B109" s="37"/>
      <c r="C109" s="4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</row>
    <row r="110" spans="2:24" s="32" customFormat="1" x14ac:dyDescent="0.35">
      <c r="B110" s="37"/>
      <c r="C110" s="4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</row>
    <row r="111" spans="2:24" s="32" customFormat="1" x14ac:dyDescent="0.35">
      <c r="B111" s="37"/>
      <c r="C111" s="4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</row>
    <row r="112" spans="2:24" s="32" customFormat="1" x14ac:dyDescent="0.35">
      <c r="B112" s="37"/>
      <c r="C112" s="4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</row>
    <row r="113" spans="2:24" s="32" customFormat="1" x14ac:dyDescent="0.35">
      <c r="B113" s="37"/>
      <c r="C113" s="4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</row>
    <row r="114" spans="2:24" s="32" customFormat="1" x14ac:dyDescent="0.35">
      <c r="B114" s="37"/>
      <c r="C114" s="4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</row>
    <row r="115" spans="2:24" s="32" customFormat="1" x14ac:dyDescent="0.35">
      <c r="B115" s="37"/>
      <c r="C115" s="4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</row>
    <row r="116" spans="2:24" s="32" customFormat="1" x14ac:dyDescent="0.35">
      <c r="B116" s="37"/>
      <c r="C116" s="4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</row>
    <row r="117" spans="2:24" s="32" customFormat="1" x14ac:dyDescent="0.35">
      <c r="B117" s="37"/>
      <c r="C117" s="4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</row>
    <row r="118" spans="2:24" s="32" customFormat="1" x14ac:dyDescent="0.35">
      <c r="B118" s="37"/>
      <c r="C118" s="4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</row>
    <row r="119" spans="2:24" s="32" customFormat="1" x14ac:dyDescent="0.35">
      <c r="B119" s="37"/>
      <c r="C119" s="4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</row>
    <row r="120" spans="2:24" s="32" customFormat="1" x14ac:dyDescent="0.35">
      <c r="B120" s="37"/>
      <c r="C120" s="4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</row>
    <row r="121" spans="2:24" s="32" customFormat="1" x14ac:dyDescent="0.35">
      <c r="B121" s="37"/>
      <c r="C121" s="4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</row>
    <row r="122" spans="2:24" s="32" customFormat="1" x14ac:dyDescent="0.35">
      <c r="B122" s="37"/>
      <c r="C122" s="4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</row>
    <row r="123" spans="2:24" s="32" customFormat="1" x14ac:dyDescent="0.35">
      <c r="B123" s="37"/>
      <c r="C123" s="4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</row>
    <row r="124" spans="2:24" s="32" customFormat="1" x14ac:dyDescent="0.35">
      <c r="B124" s="37"/>
      <c r="C124" s="4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</row>
    <row r="125" spans="2:24" s="32" customFormat="1" x14ac:dyDescent="0.35">
      <c r="B125" s="37"/>
      <c r="C125" s="4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</row>
    <row r="126" spans="2:24" s="32" customFormat="1" x14ac:dyDescent="0.35">
      <c r="B126" s="37"/>
      <c r="C126" s="4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</row>
    <row r="127" spans="2:24" s="32" customFormat="1" x14ac:dyDescent="0.35">
      <c r="B127" s="37"/>
      <c r="C127" s="4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</row>
    <row r="128" spans="2:24" s="32" customFormat="1" x14ac:dyDescent="0.35">
      <c r="B128" s="37"/>
      <c r="C128" s="4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</row>
    <row r="129" spans="2:24" s="32" customFormat="1" x14ac:dyDescent="0.35">
      <c r="B129" s="37"/>
      <c r="C129" s="4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</row>
    <row r="130" spans="2:24" s="32" customFormat="1" x14ac:dyDescent="0.35">
      <c r="B130" s="37"/>
      <c r="C130" s="4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spans="2:24" s="32" customFormat="1" x14ac:dyDescent="0.35">
      <c r="B131" s="37"/>
      <c r="C131" s="4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spans="2:24" s="32" customFormat="1" x14ac:dyDescent="0.35">
      <c r="B132" s="37"/>
      <c r="C132" s="4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spans="2:24" s="32" customFormat="1" x14ac:dyDescent="0.35">
      <c r="B133" s="37"/>
      <c r="C133" s="4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spans="2:24" s="32" customFormat="1" x14ac:dyDescent="0.35">
      <c r="B134" s="37"/>
      <c r="C134" s="4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spans="2:24" s="32" customFormat="1" x14ac:dyDescent="0.35">
      <c r="B135" s="37"/>
      <c r="C135" s="4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spans="2:24" s="32" customFormat="1" x14ac:dyDescent="0.35">
      <c r="B136" s="37"/>
      <c r="C136" s="4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spans="2:24" s="32" customFormat="1" x14ac:dyDescent="0.35">
      <c r="B137" s="37"/>
      <c r="C137" s="4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spans="2:24" s="32" customFormat="1" x14ac:dyDescent="0.35">
      <c r="B138" s="37"/>
      <c r="C138" s="4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spans="2:24" s="32" customFormat="1" x14ac:dyDescent="0.35">
      <c r="B139" s="37"/>
      <c r="C139" s="4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spans="2:24" s="32" customFormat="1" x14ac:dyDescent="0.35">
      <c r="B140" s="37"/>
      <c r="C140" s="4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spans="2:24" s="32" customFormat="1" x14ac:dyDescent="0.35">
      <c r="B141" s="37"/>
      <c r="C141" s="4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</row>
    <row r="142" spans="2:24" s="32" customFormat="1" x14ac:dyDescent="0.35">
      <c r="B142" s="37"/>
      <c r="C142" s="4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</row>
    <row r="143" spans="2:24" s="32" customFormat="1" x14ac:dyDescent="0.35">
      <c r="B143" s="37"/>
      <c r="C143" s="4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</row>
    <row r="144" spans="2:24" s="32" customFormat="1" x14ac:dyDescent="0.35">
      <c r="B144" s="37"/>
      <c r="C144" s="4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</row>
    <row r="145" spans="2:24" s="32" customFormat="1" x14ac:dyDescent="0.35">
      <c r="B145" s="37"/>
      <c r="C145" s="4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</row>
    <row r="146" spans="2:24" s="32" customFormat="1" x14ac:dyDescent="0.35">
      <c r="B146" s="37"/>
      <c r="C146" s="4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</row>
    <row r="147" spans="2:24" s="32" customFormat="1" x14ac:dyDescent="0.35">
      <c r="B147" s="37"/>
      <c r="C147" s="4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</row>
    <row r="148" spans="2:24" s="32" customFormat="1" x14ac:dyDescent="0.35">
      <c r="B148" s="37"/>
      <c r="C148" s="4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</row>
    <row r="149" spans="2:24" s="32" customFormat="1" x14ac:dyDescent="0.35">
      <c r="B149" s="37"/>
      <c r="C149" s="4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</row>
    <row r="150" spans="2:24" s="32" customFormat="1" x14ac:dyDescent="0.35">
      <c r="B150" s="37"/>
      <c r="C150" s="4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</row>
    <row r="151" spans="2:24" s="32" customFormat="1" x14ac:dyDescent="0.35">
      <c r="B151" s="37"/>
      <c r="C151" s="4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</row>
    <row r="152" spans="2:24" s="32" customFormat="1" x14ac:dyDescent="0.35">
      <c r="B152" s="37"/>
      <c r="C152" s="4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</row>
    <row r="153" spans="2:24" s="32" customFormat="1" x14ac:dyDescent="0.35">
      <c r="B153" s="37"/>
      <c r="C153" s="4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</row>
    <row r="154" spans="2:24" s="32" customFormat="1" x14ac:dyDescent="0.35">
      <c r="B154" s="37"/>
      <c r="C154" s="4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</row>
    <row r="155" spans="2:24" s="32" customFormat="1" x14ac:dyDescent="0.35">
      <c r="B155" s="37"/>
      <c r="C155" s="4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</row>
    <row r="156" spans="2:24" s="32" customFormat="1" x14ac:dyDescent="0.35">
      <c r="B156" s="37"/>
      <c r="C156" s="4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</row>
    <row r="157" spans="2:24" s="32" customFormat="1" x14ac:dyDescent="0.35">
      <c r="B157" s="37"/>
      <c r="C157" s="4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</row>
    <row r="158" spans="2:24" s="32" customFormat="1" x14ac:dyDescent="0.35">
      <c r="B158" s="37"/>
      <c r="C158" s="4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</row>
    <row r="159" spans="2:24" s="32" customFormat="1" x14ac:dyDescent="0.35">
      <c r="B159" s="37"/>
      <c r="C159" s="4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</row>
    <row r="160" spans="2:24" s="32" customFormat="1" x14ac:dyDescent="0.35">
      <c r="B160" s="37"/>
      <c r="C160" s="4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</row>
    <row r="161" spans="2:24" s="32" customFormat="1" x14ac:dyDescent="0.35">
      <c r="B161" s="37"/>
      <c r="C161" s="4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</row>
    <row r="162" spans="2:24" s="32" customFormat="1" x14ac:dyDescent="0.35">
      <c r="B162" s="37"/>
      <c r="C162" s="4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</row>
    <row r="163" spans="2:24" s="32" customFormat="1" x14ac:dyDescent="0.35">
      <c r="B163" s="37"/>
      <c r="C163" s="4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</row>
    <row r="164" spans="2:24" s="32" customFormat="1" x14ac:dyDescent="0.35">
      <c r="B164" s="37"/>
      <c r="C164" s="4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</row>
    <row r="165" spans="2:24" s="32" customFormat="1" x14ac:dyDescent="0.35">
      <c r="B165" s="37"/>
      <c r="C165" s="4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</row>
    <row r="166" spans="2:24" s="32" customFormat="1" x14ac:dyDescent="0.35">
      <c r="B166" s="37"/>
      <c r="C166" s="4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</row>
    <row r="167" spans="2:24" s="32" customFormat="1" x14ac:dyDescent="0.35">
      <c r="B167" s="37"/>
      <c r="C167" s="4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</row>
    <row r="168" spans="2:24" s="32" customFormat="1" x14ac:dyDescent="0.35">
      <c r="B168" s="37"/>
      <c r="C168" s="4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</row>
    <row r="169" spans="2:24" s="32" customFormat="1" x14ac:dyDescent="0.35">
      <c r="B169" s="37"/>
      <c r="C169" s="4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</row>
    <row r="170" spans="2:24" s="32" customFormat="1" x14ac:dyDescent="0.35">
      <c r="B170" s="37"/>
      <c r="C170" s="4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</row>
    <row r="171" spans="2:24" s="32" customFormat="1" x14ac:dyDescent="0.35">
      <c r="B171" s="37"/>
      <c r="C171" s="4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</row>
    <row r="172" spans="2:24" s="32" customFormat="1" x14ac:dyDescent="0.35">
      <c r="B172" s="37"/>
      <c r="C172" s="4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</row>
    <row r="173" spans="2:24" s="32" customFormat="1" x14ac:dyDescent="0.35">
      <c r="B173" s="37"/>
      <c r="C173" s="4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</row>
    <row r="174" spans="2:24" s="32" customFormat="1" x14ac:dyDescent="0.35">
      <c r="B174" s="37"/>
      <c r="C174" s="4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</row>
    <row r="175" spans="2:24" s="32" customFormat="1" x14ac:dyDescent="0.35">
      <c r="B175" s="37"/>
      <c r="C175" s="4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</row>
    <row r="176" spans="2:24" s="32" customFormat="1" x14ac:dyDescent="0.35">
      <c r="B176" s="37"/>
      <c r="C176" s="4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</row>
    <row r="177" spans="2:24" s="32" customFormat="1" x14ac:dyDescent="0.35">
      <c r="B177" s="37"/>
      <c r="C177" s="4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</row>
    <row r="178" spans="2:24" s="32" customFormat="1" x14ac:dyDescent="0.35">
      <c r="B178" s="37"/>
      <c r="C178" s="4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</row>
    <row r="179" spans="2:24" s="32" customFormat="1" x14ac:dyDescent="0.35">
      <c r="B179" s="37"/>
      <c r="C179" s="4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</row>
    <row r="180" spans="2:24" s="32" customFormat="1" x14ac:dyDescent="0.35">
      <c r="B180" s="37"/>
      <c r="C180" s="4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</row>
    <row r="181" spans="2:24" s="32" customFormat="1" x14ac:dyDescent="0.35">
      <c r="B181" s="37"/>
      <c r="C181" s="4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</row>
    <row r="182" spans="2:24" s="32" customFormat="1" x14ac:dyDescent="0.35">
      <c r="B182" s="37"/>
      <c r="C182" s="4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</row>
    <row r="183" spans="2:24" s="32" customFormat="1" x14ac:dyDescent="0.35">
      <c r="B183" s="37"/>
      <c r="C183" s="4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</row>
    <row r="184" spans="2:24" s="32" customFormat="1" x14ac:dyDescent="0.35">
      <c r="B184" s="37"/>
      <c r="C184" s="4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</row>
    <row r="185" spans="2:24" s="32" customFormat="1" x14ac:dyDescent="0.35">
      <c r="B185" s="37"/>
      <c r="C185" s="4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</row>
    <row r="186" spans="2:24" s="32" customFormat="1" x14ac:dyDescent="0.35">
      <c r="B186" s="37"/>
      <c r="C186" s="4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</row>
    <row r="187" spans="2:24" s="32" customFormat="1" x14ac:dyDescent="0.35">
      <c r="B187" s="37"/>
      <c r="C187" s="4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</row>
    <row r="188" spans="2:24" s="32" customFormat="1" x14ac:dyDescent="0.35">
      <c r="B188" s="37"/>
      <c r="C188" s="4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</row>
    <row r="189" spans="2:24" s="32" customFormat="1" x14ac:dyDescent="0.35">
      <c r="B189" s="37"/>
      <c r="C189" s="4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</row>
    <row r="190" spans="2:24" s="32" customFormat="1" x14ac:dyDescent="0.35">
      <c r="B190" s="37"/>
      <c r="C190" s="4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</row>
    <row r="191" spans="2:24" s="32" customFormat="1" x14ac:dyDescent="0.35">
      <c r="B191" s="37"/>
      <c r="C191" s="4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</row>
    <row r="192" spans="2:24" s="32" customFormat="1" x14ac:dyDescent="0.35">
      <c r="B192" s="37"/>
      <c r="C192" s="4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</row>
    <row r="193" spans="2:24" s="32" customFormat="1" x14ac:dyDescent="0.35">
      <c r="B193" s="37"/>
      <c r="C193" s="4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</row>
    <row r="194" spans="2:24" s="32" customFormat="1" x14ac:dyDescent="0.35">
      <c r="B194" s="37"/>
      <c r="C194" s="4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</row>
    <row r="195" spans="2:24" s="32" customFormat="1" x14ac:dyDescent="0.35">
      <c r="B195" s="37"/>
      <c r="C195" s="4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</row>
    <row r="196" spans="2:24" s="32" customFormat="1" x14ac:dyDescent="0.35">
      <c r="B196" s="37"/>
      <c r="C196" s="4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</row>
    <row r="197" spans="2:24" s="32" customFormat="1" x14ac:dyDescent="0.35">
      <c r="B197" s="37"/>
      <c r="C197" s="4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</row>
    <row r="198" spans="2:24" s="32" customFormat="1" x14ac:dyDescent="0.35">
      <c r="B198" s="37"/>
      <c r="C198" s="4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</row>
    <row r="199" spans="2:24" s="32" customFormat="1" x14ac:dyDescent="0.35">
      <c r="B199" s="37"/>
      <c r="C199" s="4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</row>
    <row r="200" spans="2:24" s="32" customFormat="1" x14ac:dyDescent="0.35">
      <c r="B200" s="37"/>
      <c r="C200" s="4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</row>
  </sheetData>
  <mergeCells count="2">
    <mergeCell ref="A2:A3"/>
    <mergeCell ref="B2:B3"/>
  </mergeCells>
  <pageMargins left="0.23622047244094491" right="0.23622047244094491" top="0.74803149606299213" bottom="0.74803149606299213" header="0.31496062992125984" footer="0.31496062992125984"/>
  <pageSetup paperSize="9" scale="40" fitToHeight="0" orientation="landscape" verticalDpi="0" r:id="rId1"/>
  <rowBreaks count="1" manualBreakCount="1">
    <brk id="5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sqref="A1:XFD22"/>
    </sheetView>
  </sheetViews>
  <sheetFormatPr defaultRowHeight="14.5" x14ac:dyDescent="0.35"/>
  <cols>
    <col min="2" max="2" width="54.54296875" customWidth="1"/>
  </cols>
  <sheetData>
    <row r="1" spans="1:2" x14ac:dyDescent="0.35">
      <c r="B1" s="1" t="s">
        <v>23</v>
      </c>
    </row>
    <row r="2" spans="1:2" x14ac:dyDescent="0.35">
      <c r="B2" s="20" t="s">
        <v>0</v>
      </c>
    </row>
    <row r="3" spans="1:2" hidden="1" x14ac:dyDescent="0.35">
      <c r="A3">
        <v>0</v>
      </c>
      <c r="B3" t="s">
        <v>16</v>
      </c>
    </row>
    <row r="4" spans="1:2" x14ac:dyDescent="0.35">
      <c r="A4" s="15">
        <f>A3</f>
        <v>0</v>
      </c>
    </row>
    <row r="5" spans="1:2" hidden="1" x14ac:dyDescent="0.35">
      <c r="B5" s="5" t="s">
        <v>9</v>
      </c>
    </row>
    <row r="6" spans="1:2" hidden="1" x14ac:dyDescent="0.35">
      <c r="B6" t="s">
        <v>4</v>
      </c>
    </row>
    <row r="7" spans="1:2" hidden="1" x14ac:dyDescent="0.35">
      <c r="A7" s="1">
        <f>A6</f>
        <v>0</v>
      </c>
    </row>
    <row r="8" spans="1:2" x14ac:dyDescent="0.35">
      <c r="B8" s="2" t="s">
        <v>1</v>
      </c>
    </row>
    <row r="9" spans="1:2" ht="13.5" customHeight="1" x14ac:dyDescent="0.35">
      <c r="A9">
        <v>41245.74</v>
      </c>
      <c r="B9" t="s">
        <v>2</v>
      </c>
    </row>
    <row r="10" spans="1:2" ht="17.5" hidden="1" customHeight="1" x14ac:dyDescent="0.35">
      <c r="B10" t="s">
        <v>22</v>
      </c>
    </row>
    <row r="11" spans="1:2" x14ac:dyDescent="0.35">
      <c r="A11" s="15">
        <f>A9+A10</f>
        <v>41245.74</v>
      </c>
    </row>
    <row r="12" spans="1:2" x14ac:dyDescent="0.35">
      <c r="B12" s="2" t="s">
        <v>5</v>
      </c>
    </row>
    <row r="13" spans="1:2" x14ac:dyDescent="0.35">
      <c r="A13">
        <v>27058.28</v>
      </c>
      <c r="B13" t="s">
        <v>3</v>
      </c>
    </row>
    <row r="14" spans="1:2" x14ac:dyDescent="0.35">
      <c r="A14" s="15">
        <f>A13</f>
        <v>27058.28</v>
      </c>
    </row>
    <row r="15" spans="1:2" x14ac:dyDescent="0.35">
      <c r="A15" s="3"/>
      <c r="B15" s="2" t="s">
        <v>8</v>
      </c>
    </row>
    <row r="16" spans="1:2" x14ac:dyDescent="0.35">
      <c r="A16" s="3">
        <v>10077.57</v>
      </c>
      <c r="B16" t="s">
        <v>6</v>
      </c>
    </row>
    <row r="17" spans="1:2" x14ac:dyDescent="0.35">
      <c r="A17" s="16">
        <f>A16</f>
        <v>10077.57</v>
      </c>
    </row>
    <row r="18" spans="1:2" hidden="1" x14ac:dyDescent="0.35">
      <c r="A18" s="4"/>
      <c r="B18" s="2" t="s">
        <v>10</v>
      </c>
    </row>
    <row r="19" spans="1:2" hidden="1" x14ac:dyDescent="0.35">
      <c r="A19" s="6"/>
      <c r="B19" t="s">
        <v>4</v>
      </c>
    </row>
    <row r="20" spans="1:2" hidden="1" x14ac:dyDescent="0.35">
      <c r="A20" s="4">
        <f>A19</f>
        <v>0</v>
      </c>
    </row>
    <row r="22" spans="1:2" x14ac:dyDescent="0.35">
      <c r="A22" s="4">
        <f>A4+A11+A14+A17</f>
        <v>78381.59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sqref="A1:XFD22"/>
    </sheetView>
  </sheetViews>
  <sheetFormatPr defaultRowHeight="14.5" x14ac:dyDescent="0.35"/>
  <cols>
    <col min="1" max="1" width="12.453125" style="5" customWidth="1"/>
    <col min="2" max="2" width="54.54296875" customWidth="1"/>
  </cols>
  <sheetData>
    <row r="1" spans="1:2" x14ac:dyDescent="0.35">
      <c r="A1" s="105" t="s">
        <v>24</v>
      </c>
      <c r="B1" s="105"/>
    </row>
    <row r="2" spans="1:2" x14ac:dyDescent="0.35">
      <c r="B2" s="23" t="s">
        <v>0</v>
      </c>
    </row>
    <row r="3" spans="1:2" ht="0.65" customHeight="1" x14ac:dyDescent="0.35">
      <c r="B3" t="s">
        <v>21</v>
      </c>
    </row>
    <row r="4" spans="1:2" x14ac:dyDescent="0.35">
      <c r="A4" s="11">
        <f>A3</f>
        <v>0</v>
      </c>
    </row>
    <row r="5" spans="1:2" hidden="1" x14ac:dyDescent="0.35">
      <c r="B5" s="2" t="s">
        <v>9</v>
      </c>
    </row>
    <row r="6" spans="1:2" hidden="1" x14ac:dyDescent="0.35">
      <c r="B6" t="s">
        <v>4</v>
      </c>
    </row>
    <row r="7" spans="1:2" hidden="1" x14ac:dyDescent="0.35">
      <c r="A7" s="2">
        <f>A6</f>
        <v>0</v>
      </c>
    </row>
    <row r="8" spans="1:2" x14ac:dyDescent="0.35">
      <c r="B8" s="2" t="s">
        <v>1</v>
      </c>
    </row>
    <row r="9" spans="1:2" x14ac:dyDescent="0.35">
      <c r="A9" s="5">
        <f>54736.08+11020.98+4453.5+4453.5</f>
        <v>74664.06</v>
      </c>
      <c r="B9" t="s">
        <v>2</v>
      </c>
    </row>
    <row r="10" spans="1:2" ht="0.65" customHeight="1" x14ac:dyDescent="0.35">
      <c r="B10" t="s">
        <v>20</v>
      </c>
    </row>
    <row r="11" spans="1:2" s="21" customFormat="1" ht="15.65" hidden="1" customHeight="1" x14ac:dyDescent="0.35">
      <c r="A11" s="22"/>
      <c r="B11" s="21" t="s">
        <v>22</v>
      </c>
    </row>
    <row r="12" spans="1:2" x14ac:dyDescent="0.35">
      <c r="A12" s="11">
        <f>A9+A10+A11</f>
        <v>74664.06</v>
      </c>
    </row>
    <row r="13" spans="1:2" x14ac:dyDescent="0.35">
      <c r="B13" s="2" t="s">
        <v>5</v>
      </c>
    </row>
    <row r="14" spans="1:2" x14ac:dyDescent="0.35">
      <c r="A14" s="5">
        <v>8976.76</v>
      </c>
      <c r="B14" t="s">
        <v>3</v>
      </c>
    </row>
    <row r="15" spans="1:2" x14ac:dyDescent="0.35">
      <c r="A15" s="11">
        <f>A14</f>
        <v>8976.76</v>
      </c>
    </row>
    <row r="16" spans="1:2" x14ac:dyDescent="0.35">
      <c r="A16" s="17"/>
      <c r="B16" s="2" t="s">
        <v>8</v>
      </c>
    </row>
    <row r="17" spans="1:2" x14ac:dyDescent="0.35">
      <c r="A17" s="17">
        <v>7122.85</v>
      </c>
      <c r="B17" t="s">
        <v>6</v>
      </c>
    </row>
    <row r="18" spans="1:2" x14ac:dyDescent="0.35">
      <c r="A18" s="12">
        <f>A17</f>
        <v>7122.85</v>
      </c>
    </row>
    <row r="20" spans="1:2" x14ac:dyDescent="0.35">
      <c r="A20" s="7">
        <f>A4+A12+A15+A18</f>
        <v>90763.67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05" t="s">
        <v>30</v>
      </c>
      <c r="B1" s="105"/>
    </row>
    <row r="2" spans="1:2" ht="14.15" customHeight="1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5.65" customHeight="1" x14ac:dyDescent="0.35">
      <c r="A9" s="22">
        <f>127810.34+61607.67+86619.2</f>
        <v>276037.21000000002</v>
      </c>
      <c r="B9" s="21" t="s">
        <v>2</v>
      </c>
    </row>
    <row r="10" spans="1:2" ht="0.65" hidden="1" customHeight="1" x14ac:dyDescent="0.35">
      <c r="B10" s="21" t="s">
        <v>20</v>
      </c>
    </row>
    <row r="11" spans="1:2" ht="0.65" hidden="1" customHeight="1" x14ac:dyDescent="0.35">
      <c r="B11" s="21" t="s">
        <v>22</v>
      </c>
    </row>
    <row r="12" spans="1:2" x14ac:dyDescent="0.35">
      <c r="A12" s="11">
        <f>A9+A10+A11</f>
        <v>276037.21000000002</v>
      </c>
    </row>
    <row r="13" spans="1:2" x14ac:dyDescent="0.35">
      <c r="B13" s="24" t="s">
        <v>12</v>
      </c>
    </row>
    <row r="14" spans="1:2" x14ac:dyDescent="0.35">
      <c r="A14" s="18">
        <f>173619.64+108786.59+51334.63</f>
        <v>333740.86</v>
      </c>
      <c r="B14" s="21" t="s">
        <v>3</v>
      </c>
    </row>
    <row r="15" spans="1:2" x14ac:dyDescent="0.35">
      <c r="A15" s="11">
        <f>A14</f>
        <v>333740.86</v>
      </c>
    </row>
    <row r="16" spans="1:2" x14ac:dyDescent="0.35">
      <c r="A16" s="27"/>
    </row>
    <row r="17" spans="1:2" x14ac:dyDescent="0.35">
      <c r="B17" s="24" t="s">
        <v>5</v>
      </c>
    </row>
    <row r="18" spans="1:2" x14ac:dyDescent="0.35">
      <c r="A18" s="22">
        <v>71710.990000000005</v>
      </c>
      <c r="B18" s="21" t="s">
        <v>3</v>
      </c>
    </row>
    <row r="19" spans="1:2" x14ac:dyDescent="0.35">
      <c r="A19" s="11">
        <f>A18</f>
        <v>71710.990000000005</v>
      </c>
    </row>
    <row r="20" spans="1:2" x14ac:dyDescent="0.35">
      <c r="A20" s="17"/>
      <c r="B20" s="24" t="s">
        <v>8</v>
      </c>
    </row>
    <row r="21" spans="1:2" x14ac:dyDescent="0.35">
      <c r="A21" s="17">
        <v>28761.5</v>
      </c>
      <c r="B21" s="21" t="s">
        <v>6</v>
      </c>
    </row>
    <row r="22" spans="1:2" x14ac:dyDescent="0.35">
      <c r="A22" s="12">
        <f>A21</f>
        <v>28761.5</v>
      </c>
    </row>
    <row r="24" spans="1:2" x14ac:dyDescent="0.35">
      <c r="A24" s="7">
        <f>A4+A12+A19+A22+A15</f>
        <v>710250.56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05" t="s">
        <v>31</v>
      </c>
      <c r="B1" s="105"/>
    </row>
    <row r="2" spans="1:2" x14ac:dyDescent="0.35">
      <c r="B2" s="23" t="s">
        <v>0</v>
      </c>
    </row>
    <row r="3" spans="1:2" ht="0.65" customHeight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129195.54+54345.76</f>
        <v>183541.3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183541.3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135552.04</v>
      </c>
      <c r="B15" s="21" t="s">
        <v>3</v>
      </c>
    </row>
    <row r="16" spans="1:2" x14ac:dyDescent="0.35">
      <c r="A16" s="11">
        <f>A15</f>
        <v>135552.04</v>
      </c>
    </row>
    <row r="17" spans="1:2" x14ac:dyDescent="0.35">
      <c r="A17" s="27"/>
    </row>
    <row r="18" spans="1:2" x14ac:dyDescent="0.35">
      <c r="B18" s="24" t="s">
        <v>5</v>
      </c>
    </row>
    <row r="19" spans="1:2" x14ac:dyDescent="0.35">
      <c r="A19" s="17">
        <v>36900.974000000002</v>
      </c>
      <c r="B19" s="21" t="s">
        <v>3</v>
      </c>
    </row>
    <row r="20" spans="1:2" x14ac:dyDescent="0.35">
      <c r="A20" s="12">
        <f>A19</f>
        <v>36900.974000000002</v>
      </c>
    </row>
    <row r="21" spans="1:2" x14ac:dyDescent="0.35">
      <c r="A21" s="17"/>
      <c r="B21" s="24" t="s">
        <v>8</v>
      </c>
    </row>
    <row r="22" spans="1:2" x14ac:dyDescent="0.35">
      <c r="A22" s="17">
        <v>19657.371999999999</v>
      </c>
      <c r="B22" s="21" t="s">
        <v>6</v>
      </c>
    </row>
    <row r="23" spans="1:2" x14ac:dyDescent="0.35">
      <c r="A23" s="12">
        <f>A22</f>
        <v>19657.371999999999</v>
      </c>
    </row>
    <row r="25" spans="1:2" x14ac:dyDescent="0.35">
      <c r="A25" s="7">
        <f>A4+A12+A20+A23+A16</f>
        <v>375651.68599999999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05" t="s">
        <v>32</v>
      </c>
      <c r="B1" s="105"/>
    </row>
    <row r="2" spans="1:2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40385.81+11134.87+31856.62+10517.46</f>
        <v>93894.760000000009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93894.760000000009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83383.34</v>
      </c>
      <c r="B15" s="21" t="s">
        <v>3</v>
      </c>
    </row>
    <row r="16" spans="1:2" x14ac:dyDescent="0.35">
      <c r="A16" s="11">
        <f>A15</f>
        <v>83383.34</v>
      </c>
    </row>
    <row r="17" spans="1:2" x14ac:dyDescent="0.35">
      <c r="B17" s="24" t="s">
        <v>5</v>
      </c>
    </row>
    <row r="18" spans="1:2" x14ac:dyDescent="0.35">
      <c r="A18" s="22">
        <v>21960</v>
      </c>
      <c r="B18" s="21" t="s">
        <v>3</v>
      </c>
    </row>
    <row r="19" spans="1:2" x14ac:dyDescent="0.35">
      <c r="A19" s="11">
        <f>A18</f>
        <v>21960</v>
      </c>
    </row>
    <row r="20" spans="1:2" x14ac:dyDescent="0.35">
      <c r="A20" s="17"/>
      <c r="B20" s="24" t="s">
        <v>8</v>
      </c>
    </row>
    <row r="21" spans="1:2" x14ac:dyDescent="0.35">
      <c r="A21" s="17">
        <v>20286.650000000001</v>
      </c>
      <c r="B21" s="21" t="s">
        <v>6</v>
      </c>
    </row>
    <row r="22" spans="1:2" x14ac:dyDescent="0.35">
      <c r="A22" s="12">
        <f>A21</f>
        <v>20286.650000000001</v>
      </c>
    </row>
    <row r="24" spans="1:2" x14ac:dyDescent="0.35">
      <c r="A24" s="7">
        <f>A4+A12+A19+A22+A16</f>
        <v>219524.75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1"/>
    </sheetView>
  </sheetViews>
  <sheetFormatPr defaultRowHeight="14.5" x14ac:dyDescent="0.35"/>
  <cols>
    <col min="1" max="1" width="10.453125" customWidth="1"/>
    <col min="2" max="2" width="54.54296875" customWidth="1"/>
  </cols>
  <sheetData>
    <row r="1" spans="1:2" x14ac:dyDescent="0.35">
      <c r="B1" s="1" t="s">
        <v>7</v>
      </c>
    </row>
    <row r="2" spans="1:2" x14ac:dyDescent="0.35">
      <c r="A2">
        <v>100762.70999999999</v>
      </c>
      <c r="B2" t="s">
        <v>3</v>
      </c>
    </row>
    <row r="3" spans="1:2" x14ac:dyDescent="0.35">
      <c r="A3" s="15">
        <f>A2</f>
        <v>100762.70999999999</v>
      </c>
      <c r="B3" s="2"/>
    </row>
    <row r="4" spans="1:2" x14ac:dyDescent="0.35">
      <c r="B4" s="1" t="s">
        <v>33</v>
      </c>
    </row>
    <row r="5" spans="1:2" x14ac:dyDescent="0.35">
      <c r="A5" s="26">
        <v>489350.88</v>
      </c>
      <c r="B5" t="s">
        <v>3</v>
      </c>
    </row>
    <row r="6" spans="1:2" x14ac:dyDescent="0.35">
      <c r="A6" s="15">
        <f>A5</f>
        <v>489350.88</v>
      </c>
      <c r="B6" s="2"/>
    </row>
    <row r="7" spans="1:2" x14ac:dyDescent="0.35">
      <c r="A7" s="1"/>
      <c r="B7" s="13" t="s">
        <v>13</v>
      </c>
    </row>
    <row r="8" spans="1:2" x14ac:dyDescent="0.35">
      <c r="A8" s="14">
        <v>175239.05</v>
      </c>
      <c r="B8" s="8" t="s">
        <v>3</v>
      </c>
    </row>
    <row r="9" spans="1:2" x14ac:dyDescent="0.35">
      <c r="A9" s="15">
        <f>A8</f>
        <v>175239.05</v>
      </c>
      <c r="B9" s="2"/>
    </row>
    <row r="10" spans="1:2" x14ac:dyDescent="0.35">
      <c r="A10" s="1"/>
      <c r="B10" s="13" t="s">
        <v>14</v>
      </c>
    </row>
    <row r="11" spans="1:2" x14ac:dyDescent="0.35">
      <c r="A11" s="26">
        <v>123154.34</v>
      </c>
      <c r="B11" s="8" t="s">
        <v>3</v>
      </c>
    </row>
    <row r="12" spans="1:2" x14ac:dyDescent="0.35">
      <c r="A12" s="15">
        <f>A11</f>
        <v>123154.34</v>
      </c>
      <c r="B12" s="2"/>
    </row>
    <row r="13" spans="1:2" x14ac:dyDescent="0.35">
      <c r="A13" s="1"/>
      <c r="B13" s="13" t="s">
        <v>15</v>
      </c>
    </row>
    <row r="14" spans="1:2" x14ac:dyDescent="0.35">
      <c r="A14" s="26">
        <v>32574</v>
      </c>
      <c r="B14" s="8" t="s">
        <v>3</v>
      </c>
    </row>
    <row r="15" spans="1:2" x14ac:dyDescent="0.35">
      <c r="A15" s="15">
        <f>A14</f>
        <v>32574</v>
      </c>
      <c r="B15" s="2"/>
    </row>
    <row r="16" spans="1:2" ht="19" customHeight="1" x14ac:dyDescent="0.35">
      <c r="A16" s="1"/>
      <c r="B16" s="13" t="s">
        <v>28</v>
      </c>
    </row>
    <row r="17" spans="1:2" s="21" customFormat="1" ht="19" customHeight="1" x14ac:dyDescent="0.35">
      <c r="A17" s="14">
        <v>80969.48</v>
      </c>
      <c r="B17" s="8" t="s">
        <v>3</v>
      </c>
    </row>
    <row r="18" spans="1:2" s="21" customFormat="1" ht="19" customHeight="1" x14ac:dyDescent="0.35">
      <c r="A18" s="15">
        <f>A17</f>
        <v>80969.48</v>
      </c>
      <c r="B18" s="24"/>
    </row>
    <row r="19" spans="1:2" s="21" customFormat="1" ht="19" customHeight="1" x14ac:dyDescent="0.35">
      <c r="A19" s="1"/>
      <c r="B19" s="13" t="s">
        <v>29</v>
      </c>
    </row>
    <row r="20" spans="1:2" s="21" customFormat="1" ht="19" customHeight="1" x14ac:dyDescent="0.35">
      <c r="A20" s="14">
        <v>50000</v>
      </c>
      <c r="B20" s="8" t="s">
        <v>3</v>
      </c>
    </row>
    <row r="21" spans="1:2" s="21" customFormat="1" ht="19" customHeight="1" x14ac:dyDescent="0.35">
      <c r="A21" s="15">
        <f>A20</f>
        <v>50000</v>
      </c>
      <c r="B21" s="24"/>
    </row>
    <row r="22" spans="1:2" ht="12" customHeight="1" x14ac:dyDescent="0.35">
      <c r="A22" s="1"/>
      <c r="B22" s="2"/>
    </row>
    <row r="23" spans="1:2" ht="11.5" customHeight="1" x14ac:dyDescent="0.35"/>
    <row r="24" spans="1:2" x14ac:dyDescent="0.35">
      <c r="A24" s="1">
        <f>A3+A6+A9+A12+A15+A18+A21</f>
        <v>1052050.46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XFD13"/>
    </sheetView>
  </sheetViews>
  <sheetFormatPr defaultRowHeight="14.5" x14ac:dyDescent="0.35"/>
  <cols>
    <col min="1" max="1" width="12.453125" customWidth="1"/>
    <col min="2" max="2" width="58" customWidth="1"/>
  </cols>
  <sheetData>
    <row r="1" spans="1:2" x14ac:dyDescent="0.35">
      <c r="B1" s="1" t="s">
        <v>11</v>
      </c>
    </row>
    <row r="2" spans="1:2" x14ac:dyDescent="0.35">
      <c r="B2" s="20" t="s">
        <v>0</v>
      </c>
    </row>
    <row r="3" spans="1:2" x14ac:dyDescent="0.35">
      <c r="A3">
        <v>1104155.3</v>
      </c>
      <c r="B3" s="8" t="s">
        <v>3</v>
      </c>
    </row>
    <row r="4" spans="1:2" x14ac:dyDescent="0.35">
      <c r="A4">
        <v>234985.92</v>
      </c>
      <c r="B4" s="8" t="s">
        <v>17</v>
      </c>
    </row>
    <row r="5" spans="1:2" s="21" customFormat="1" x14ac:dyDescent="0.35">
      <c r="A5" s="1">
        <f>SUM(A3:A4)</f>
        <v>1339141.22</v>
      </c>
      <c r="B5" s="8"/>
    </row>
    <row r="6" spans="1:2" s="21" customFormat="1" x14ac:dyDescent="0.35">
      <c r="B6" s="8"/>
    </row>
    <row r="7" spans="1:2" s="21" customFormat="1" ht="15.5" x14ac:dyDescent="0.35">
      <c r="B7" s="25" t="s">
        <v>25</v>
      </c>
    </row>
    <row r="8" spans="1:2" s="21" customFormat="1" x14ac:dyDescent="0.35">
      <c r="B8" s="20" t="s">
        <v>0</v>
      </c>
    </row>
    <row r="9" spans="1:2" x14ac:dyDescent="0.35">
      <c r="A9" s="21">
        <v>4445.7</v>
      </c>
      <c r="B9" s="10" t="s">
        <v>26</v>
      </c>
    </row>
    <row r="10" spans="1:2" ht="14.15" customHeight="1" x14ac:dyDescent="0.35">
      <c r="A10" s="21">
        <v>18848.25</v>
      </c>
      <c r="B10" s="19" t="s">
        <v>27</v>
      </c>
    </row>
    <row r="11" spans="1:2" hidden="1" x14ac:dyDescent="0.35">
      <c r="A11" s="9"/>
      <c r="B11" s="10" t="s">
        <v>18</v>
      </c>
    </row>
    <row r="12" spans="1:2" ht="29" hidden="1" x14ac:dyDescent="0.35">
      <c r="A12" s="9"/>
      <c r="B12" s="19" t="s">
        <v>19</v>
      </c>
    </row>
    <row r="13" spans="1:2" x14ac:dyDescent="0.35">
      <c r="A13" s="1">
        <f>SUM(A9:A12)</f>
        <v>23293.95</v>
      </c>
      <c r="B13" s="8"/>
    </row>
    <row r="14" spans="1:2" x14ac:dyDescent="0.35">
      <c r="B14" s="8"/>
    </row>
    <row r="15" spans="1:2" x14ac:dyDescent="0.35">
      <c r="B15" s="8"/>
    </row>
    <row r="16" spans="1:2" x14ac:dyDescent="0.35">
      <c r="A16" s="1"/>
      <c r="B16" s="8"/>
    </row>
    <row r="17" spans="1:2" x14ac:dyDescent="0.35">
      <c r="A17" s="3"/>
      <c r="B17" s="8"/>
    </row>
    <row r="18" spans="1:2" x14ac:dyDescent="0.35">
      <c r="A18" s="3"/>
    </row>
    <row r="19" spans="1:2" x14ac:dyDescent="0.35">
      <c r="A19" s="4"/>
    </row>
    <row r="21" spans="1:2" x14ac:dyDescent="0.35">
      <c r="A21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Касові Березень 2025 </vt:lpstr>
      <vt:lpstr>Кротошин</vt:lpstr>
      <vt:lpstr>Виннички</vt:lpstr>
      <vt:lpstr>Звенигород</vt:lpstr>
      <vt:lpstr>Старе село</vt:lpstr>
      <vt:lpstr>Миколаїв</vt:lpstr>
      <vt:lpstr>муз,спорт школи</vt:lpstr>
      <vt:lpstr>Управління</vt:lpstr>
      <vt:lpstr>'Касові Березень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2025-04-22T09:03:40Z</dcterms:modified>
</cp:coreProperties>
</file>