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50" windowHeight="0" tabRatio="723"/>
  </bookViews>
  <sheets>
    <sheet name="Касові видатки вересень2025 (2)" sheetId="32" r:id="rId1"/>
    <sheet name="Кротошин" sheetId="4" state="hidden" r:id="rId2"/>
    <sheet name="Виннички" sheetId="5" state="hidden" r:id="rId3"/>
    <sheet name="Звенигород" sheetId="11" state="hidden" r:id="rId4"/>
    <sheet name="Старе село" sheetId="12" state="hidden" r:id="rId5"/>
    <sheet name="Миколаїв" sheetId="10" state="hidden" r:id="rId6"/>
    <sheet name="муз,спорт школи" sheetId="6" state="hidden" r:id="rId7"/>
    <sheet name="Управління" sheetId="8" state="hidden" r:id="rId8"/>
  </sheets>
  <definedNames>
    <definedName name="_xlnm.Print_Area" localSheetId="0">'Касові видатки вересень2025 (2)'!$A$2:$B$59</definedName>
  </definedNames>
  <calcPr calcId="162913"/>
</workbook>
</file>

<file path=xl/calcChain.xml><?xml version="1.0" encoding="utf-8"?>
<calcChain xmlns="http://schemas.openxmlformats.org/spreadsheetml/2006/main">
  <c r="B54" i="32" l="1"/>
  <c r="B39" i="32"/>
  <c r="B37" i="32"/>
  <c r="B34" i="32"/>
  <c r="B31" i="32"/>
  <c r="B15" i="32"/>
  <c r="B14" i="32"/>
  <c r="B8" i="32"/>
  <c r="B7" i="32"/>
  <c r="B5" i="32"/>
  <c r="B6" i="32" l="1"/>
  <c r="B12" i="32"/>
  <c r="B4" i="32" l="1"/>
  <c r="A24" i="6" l="1"/>
  <c r="A24" i="10" l="1"/>
  <c r="A9" i="10"/>
  <c r="A16" i="10"/>
  <c r="A25" i="12"/>
  <c r="A9" i="12"/>
  <c r="A16" i="12"/>
  <c r="A14" i="11"/>
  <c r="A9" i="11"/>
  <c r="A15" i="11"/>
  <c r="A9" i="5"/>
  <c r="A23" i="12" l="1"/>
  <c r="A20" i="12"/>
  <c r="A12" i="12"/>
  <c r="A7" i="12"/>
  <c r="A4" i="12"/>
  <c r="A22" i="11"/>
  <c r="A19" i="11"/>
  <c r="A12" i="11"/>
  <c r="A24" i="11" s="1"/>
  <c r="A7" i="11"/>
  <c r="A4" i="11"/>
  <c r="A22" i="10"/>
  <c r="A19" i="10"/>
  <c r="A12" i="10"/>
  <c r="A7" i="10"/>
  <c r="A4" i="10"/>
  <c r="A21" i="6"/>
  <c r="A18" i="6"/>
  <c r="A13" i="8"/>
  <c r="A5" i="8"/>
  <c r="A12" i="5" l="1"/>
  <c r="A4" i="5" l="1"/>
  <c r="A4" i="4"/>
  <c r="A15" i="6"/>
  <c r="A12" i="6"/>
  <c r="A9" i="6"/>
  <c r="A20" i="4" l="1"/>
  <c r="A11" i="4"/>
  <c r="A7" i="4"/>
  <c r="A7" i="5"/>
  <c r="A18" i="5"/>
  <c r="A15" i="5"/>
  <c r="A17" i="4"/>
  <c r="A6" i="6"/>
  <c r="A3" i="6"/>
  <c r="A14" i="4"/>
  <c r="A22" i="4" l="1"/>
  <c r="A20" i="5"/>
</calcChain>
</file>

<file path=xl/sharedStrings.xml><?xml version="1.0" encoding="utf-8"?>
<sst xmlns="http://schemas.openxmlformats.org/spreadsheetml/2006/main" count="149" uniqueCount="87">
  <si>
    <t>січень</t>
  </si>
  <si>
    <t>школа</t>
  </si>
  <si>
    <t>заробітна плата (обслуговуючий персонал)</t>
  </si>
  <si>
    <t>заробітна плата</t>
  </si>
  <si>
    <t>світло</t>
  </si>
  <si>
    <t>Народний дім</t>
  </si>
  <si>
    <t>Заробітна плата</t>
  </si>
  <si>
    <t>Спортивна школа</t>
  </si>
  <si>
    <t>Бібліотека</t>
  </si>
  <si>
    <t>Адмін.буд.</t>
  </si>
  <si>
    <t xml:space="preserve">Вуличне освітлення </t>
  </si>
  <si>
    <t>Управління</t>
  </si>
  <si>
    <t>днз</t>
  </si>
  <si>
    <t>Відділ освіти</t>
  </si>
  <si>
    <t>Відділ культури</t>
  </si>
  <si>
    <t>КЗ "Інформаційно ресурсний центр"</t>
  </si>
  <si>
    <t>Механізоване зимове прибирання снігу</t>
  </si>
  <si>
    <t>нарахування на заробітну плату</t>
  </si>
  <si>
    <t>Пл.за пiдкл.клiєнт.до дист.сист.з вид.2-ох зах.нос.ключiвUSB ток</t>
  </si>
  <si>
    <t>екологiчний податок за викиди забруднюючих реч.в атмосф.повiтря стац.джер.забр.</t>
  </si>
  <si>
    <t>газ</t>
  </si>
  <si>
    <t>матеріальна допомога</t>
  </si>
  <si>
    <t>екологічний</t>
  </si>
  <si>
    <t>Видатки по Кротошинському старостинському округу</t>
  </si>
  <si>
    <t>Видатки по Винничківському старостинському округу</t>
  </si>
  <si>
    <t>Організаційно-господарська діяльність</t>
  </si>
  <si>
    <t>Пл.за природний газ</t>
  </si>
  <si>
    <t>Пл. за штампи клiше, печатки клiше, фурнiтуру</t>
  </si>
  <si>
    <t>КП "Давидів"</t>
  </si>
  <si>
    <t>КП "Пасічани"</t>
  </si>
  <si>
    <t>Видатки по Звенигородському старостинському округу</t>
  </si>
  <si>
    <t>Видатки по Старосільському старостинському округу</t>
  </si>
  <si>
    <t>Видатки по Миколаївському старостинському округу</t>
  </si>
  <si>
    <t>Музичні школи</t>
  </si>
  <si>
    <t>Світло</t>
  </si>
  <si>
    <t xml:space="preserve">Газ </t>
  </si>
  <si>
    <t>Водопостачання</t>
  </si>
  <si>
    <t>Деритизація, дезінфекція</t>
  </si>
  <si>
    <t xml:space="preserve">ШКОЛИ </t>
  </si>
  <si>
    <t>Вивіз сміття</t>
  </si>
  <si>
    <t>Придбання (КЕКВ 2210):</t>
  </si>
  <si>
    <t>Комунальні послуги (КЕКВ 2270):</t>
  </si>
  <si>
    <t>Послуги інші (КЕКВ 2240)</t>
  </si>
  <si>
    <t>Екологічний податок</t>
  </si>
  <si>
    <t>ЗАРПЛАТА (КЕКВ 2111+2120)</t>
  </si>
  <si>
    <t>Медикаменти</t>
  </si>
  <si>
    <t>Інтернет, телекомунікаційні послуги</t>
  </si>
  <si>
    <t xml:space="preserve">Встановлення та утримання газопостачання </t>
  </si>
  <si>
    <t>Видатки на відрядження 2250</t>
  </si>
  <si>
    <t>Матеріали для ремонту електромереж, електричний лічильник</t>
  </si>
  <si>
    <t>Плата за послуги харчування</t>
  </si>
  <si>
    <t>Ремонт сходів, ремонт інженерних споруд для укриття, монтаж та встановлення поручнів</t>
  </si>
  <si>
    <t>Еологічний податок</t>
  </si>
  <si>
    <t>Чистка димоходів, Технічне обслуговування  та ремонт генератора</t>
  </si>
  <si>
    <t>Встановлення,повірка лічильника газу,Встановлення,повірка лічильника світла, пломбування(розпломбування лічильника) світла-газу</t>
  </si>
  <si>
    <t>Послуги з благоустрою , розробка документації(виготовлення та монтаж поручнів), розробка ПКД</t>
  </si>
  <si>
    <t>Лампа, світильники, лампочки</t>
  </si>
  <si>
    <t>Послуги технічного обслуговування газового обладнання та  ситеми газопостачання,Пiдготовка до опалювального сезону,вогнегасників, зведення захисних засобів огорожі, Обслуговування та ремонт котельні,Повірка приладів газу</t>
  </si>
  <si>
    <t>Інші Виплати на населення  2730</t>
  </si>
  <si>
    <t>Навчання освітян з цивільного захисту та пож.безпеки</t>
  </si>
  <si>
    <t>Буд. матеріали, труби, муфти, трійники, коліна., дошка для  підлоги, брусок, плінтус, ламінат, жилка для тримера, плитка, кабель, автомат Hager32A</t>
  </si>
  <si>
    <t xml:space="preserve">Табличка фасадна </t>
  </si>
  <si>
    <t>Бензиновий тример, жилка, масло для тримера</t>
  </si>
  <si>
    <t>Бутильована вода</t>
  </si>
  <si>
    <t>Послуги з реєстрації номерних знаків</t>
  </si>
  <si>
    <t>1142 Інші програми та заходи в сфері освіти</t>
  </si>
  <si>
    <t>Відбір  проб контролю та профілактики хвороб</t>
  </si>
  <si>
    <t>Пальне для генераторів</t>
  </si>
  <si>
    <t>Послуги з електромонтажних робіт, приведення лічильника електроенергії до вимог НТД</t>
  </si>
  <si>
    <t>Виготовлення технічного паспорта та внесення в ЄДЕССБ</t>
  </si>
  <si>
    <t>Винничківська гімназія</t>
  </si>
  <si>
    <t>Послуги із благоустрою, проведення оцінки майна, правовий супровід</t>
  </si>
  <si>
    <r>
      <rPr>
        <b/>
        <sz val="16"/>
        <color theme="1"/>
        <rFont val="Calibri"/>
        <family val="2"/>
        <charset val="204"/>
        <scheme val="minor"/>
      </rPr>
      <t xml:space="preserve">ПОСЛУГИ повязані з ПЗ та обслуг офісної.техніки </t>
    </r>
    <r>
      <rPr>
        <sz val="16"/>
        <color theme="1"/>
        <rFont val="Calibri"/>
        <family val="2"/>
        <charset val="204"/>
        <scheme val="minor"/>
      </rPr>
      <t>(картриджі, пот.ремонт, налашт програм, мереж, програмне забезпечення і т.д)</t>
    </r>
  </si>
  <si>
    <t>Страхування, охоронні послуги, , техн. обслугов.пож.сигналізація</t>
  </si>
  <si>
    <t xml:space="preserve">Техогляд транспортного засобу, технічне обслуговування,ремонт та стархування ТЗ, шиномонтаж,Встановлення автоскла </t>
  </si>
  <si>
    <t xml:space="preserve">Сіль таблетована </t>
  </si>
  <si>
    <t>Кубки</t>
  </si>
  <si>
    <t>Палиаво для косіння</t>
  </si>
  <si>
    <t>Послуги ЄДЕБО</t>
  </si>
  <si>
    <t>Господарські товри (побутова хімія)</t>
  </si>
  <si>
    <t>Будівельні матеріали (фарби)</t>
  </si>
  <si>
    <t xml:space="preserve">Будівельні матеріали </t>
  </si>
  <si>
    <t>Свідоцтва про освіту</t>
  </si>
  <si>
    <t>Перезарядка вогнегасників</t>
  </si>
  <si>
    <t>Послуги чистки димоходів, підготовка до опалювального сезону</t>
  </si>
  <si>
    <t>Акумулятр для школярика</t>
  </si>
  <si>
    <t>РАЗОМ Вересень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</si>
</sst>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0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24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2" fontId="0" fillId="0" borderId="0" xfId="0" applyNumberFormat="1"/>
    <xf numFmtId="2" fontId="2" fillId="0" borderId="0" xfId="0" applyNumberFormat="1" applyFont="1"/>
    <xf numFmtId="0" fontId="0" fillId="0" borderId="0" xfId="0" applyAlignment="1">
      <alignment horizontal="center"/>
    </xf>
    <xf numFmtId="2" fontId="0" fillId="0" borderId="0" xfId="0" applyNumberFormat="1" applyFont="1"/>
    <xf numFmtId="2" fontId="2" fillId="0" borderId="0" xfId="0" applyNumberFormat="1" applyFont="1" applyAlignment="1">
      <alignment horizontal="center"/>
    </xf>
    <xf numFmtId="0" fontId="0" fillId="0" borderId="0" xfId="0" applyFont="1" applyAlignment="1">
      <alignment horizontal="left"/>
    </xf>
    <xf numFmtId="2" fontId="0" fillId="0" borderId="0" xfId="0" applyNumberFormat="1" applyFont="1" applyFill="1" applyAlignment="1">
      <alignment horizontal="right"/>
    </xf>
    <xf numFmtId="2" fontId="0" fillId="0" borderId="0" xfId="0" applyNumberFormat="1" applyFill="1" applyAlignment="1">
      <alignment horizontal="left"/>
    </xf>
    <xf numFmtId="0" fontId="2" fillId="2" borderId="0" xfId="0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Font="1"/>
    <xf numFmtId="0" fontId="2" fillId="2" borderId="0" xfId="0" applyFont="1" applyFill="1"/>
    <xf numFmtId="2" fontId="2" fillId="2" borderId="0" xfId="0" applyNumberFormat="1" applyFont="1" applyFill="1"/>
    <xf numFmtId="2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left" wrapText="1"/>
    </xf>
    <xf numFmtId="0" fontId="3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4" fillId="0" borderId="0" xfId="0" applyNumberFormat="1" applyFont="1" applyFill="1" applyAlignment="1">
      <alignment horizontal="left"/>
    </xf>
    <xf numFmtId="2" fontId="0" fillId="0" borderId="0" xfId="0" applyNumberFormat="1" applyBorder="1"/>
    <xf numFmtId="0" fontId="2" fillId="3" borderId="0" xfId="0" applyFont="1" applyFill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Border="1" applyAlignment="1">
      <alignment wrapText="1"/>
    </xf>
    <xf numFmtId="0" fontId="5" fillId="4" borderId="0" xfId="0" applyFont="1" applyFill="1" applyBorder="1" applyAlignment="1">
      <alignment wrapText="1"/>
    </xf>
    <xf numFmtId="0" fontId="7" fillId="2" borderId="6" xfId="0" applyFont="1" applyFill="1" applyBorder="1" applyAlignment="1">
      <alignment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wrapText="1"/>
    </xf>
    <xf numFmtId="0" fontId="8" fillId="6" borderId="0" xfId="0" applyFont="1" applyFill="1" applyAlignment="1">
      <alignment wrapText="1"/>
    </xf>
    <xf numFmtId="0" fontId="9" fillId="6" borderId="0" xfId="0" applyFont="1" applyFill="1" applyAlignment="1">
      <alignment wrapText="1"/>
    </xf>
    <xf numFmtId="0" fontId="5" fillId="5" borderId="0" xfId="0" applyFont="1" applyFill="1" applyBorder="1" applyAlignment="1">
      <alignment wrapText="1"/>
    </xf>
    <xf numFmtId="0" fontId="5" fillId="5" borderId="0" xfId="0" applyFont="1" applyFill="1" applyAlignment="1">
      <alignment wrapText="1"/>
    </xf>
    <xf numFmtId="0" fontId="12" fillId="2" borderId="8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12" fillId="2" borderId="0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4" fontId="8" fillId="6" borderId="9" xfId="0" applyNumberFormat="1" applyFont="1" applyFill="1" applyBorder="1" applyAlignment="1">
      <alignment wrapText="1"/>
    </xf>
    <xf numFmtId="0" fontId="13" fillId="0" borderId="6" xfId="0" applyFont="1" applyBorder="1" applyAlignment="1">
      <alignment wrapText="1"/>
    </xf>
    <xf numFmtId="4" fontId="15" fillId="6" borderId="1" xfId="0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wrapText="1"/>
    </xf>
    <xf numFmtId="0" fontId="13" fillId="0" borderId="6" xfId="0" applyFont="1" applyFill="1" applyBorder="1" applyAlignment="1">
      <alignment wrapText="1"/>
    </xf>
    <xf numFmtId="0" fontId="7" fillId="5" borderId="6" xfId="0" applyFont="1" applyFill="1" applyBorder="1" applyAlignment="1">
      <alignment wrapText="1"/>
    </xf>
    <xf numFmtId="0" fontId="16" fillId="0" borderId="6" xfId="0" applyFont="1" applyFill="1" applyBorder="1" applyAlignment="1">
      <alignment wrapText="1"/>
    </xf>
    <xf numFmtId="0" fontId="16" fillId="0" borderId="10" xfId="0" applyFont="1" applyFill="1" applyBorder="1" applyAlignment="1">
      <alignment wrapText="1"/>
    </xf>
    <xf numFmtId="4" fontId="15" fillId="6" borderId="3" xfId="0" applyNumberFormat="1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7" xfId="0" applyFont="1" applyBorder="1" applyAlignment="1">
      <alignment horizontal="left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left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vertical="center" wrapText="1"/>
    </xf>
    <xf numFmtId="4" fontId="15" fillId="6" borderId="2" xfId="0" applyNumberFormat="1" applyFont="1" applyFill="1" applyBorder="1" applyAlignment="1">
      <alignment horizontal="center" vertical="center" wrapText="1"/>
    </xf>
    <xf numFmtId="4" fontId="13" fillId="6" borderId="1" xfId="0" applyNumberFormat="1" applyFont="1" applyFill="1" applyBorder="1" applyAlignment="1">
      <alignment horizontal="center" wrapText="1"/>
    </xf>
    <xf numFmtId="4" fontId="15" fillId="6" borderId="1" xfId="0" applyNumberFormat="1" applyFont="1" applyFill="1" applyBorder="1" applyAlignment="1">
      <alignment horizontal="center" wrapText="1"/>
    </xf>
    <xf numFmtId="0" fontId="7" fillId="5" borderId="6" xfId="0" applyFont="1" applyFill="1" applyBorder="1" applyAlignment="1">
      <alignment horizontal="center" vertical="center" wrapText="1"/>
    </xf>
    <xf numFmtId="4" fontId="15" fillId="5" borderId="1" xfId="0" applyNumberFormat="1" applyFont="1" applyFill="1" applyBorder="1" applyAlignment="1">
      <alignment horizontal="center" wrapText="1"/>
    </xf>
    <xf numFmtId="4" fontId="15" fillId="6" borderId="5" xfId="0" applyNumberFormat="1" applyFont="1" applyFill="1" applyBorder="1" applyAlignment="1">
      <alignment horizontal="center" wrapText="1"/>
    </xf>
    <xf numFmtId="0" fontId="7" fillId="5" borderId="6" xfId="0" applyFont="1" applyFill="1" applyBorder="1" applyAlignment="1">
      <alignment horizontal="center" wrapText="1"/>
    </xf>
    <xf numFmtId="4" fontId="15" fillId="5" borderId="5" xfId="0" applyNumberFormat="1" applyFont="1" applyFill="1" applyBorder="1" applyAlignment="1">
      <alignment horizontal="center" wrapText="1"/>
    </xf>
    <xf numFmtId="0" fontId="7" fillId="4" borderId="6" xfId="0" applyFont="1" applyFill="1" applyBorder="1" applyAlignment="1">
      <alignment horizontal="center" wrapText="1"/>
    </xf>
    <xf numFmtId="4" fontId="15" fillId="4" borderId="1" xfId="0" applyNumberFormat="1" applyFont="1" applyFill="1" applyBorder="1" applyAlignment="1">
      <alignment horizontal="center" wrapText="1"/>
    </xf>
    <xf numFmtId="0" fontId="13" fillId="0" borderId="6" xfId="0" applyFont="1" applyBorder="1" applyAlignment="1">
      <alignment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1" fillId="6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wrapText="1"/>
    </xf>
    <xf numFmtId="4" fontId="14" fillId="4" borderId="1" xfId="0" applyNumberFormat="1" applyFont="1" applyFill="1" applyBorder="1" applyAlignment="1">
      <alignment horizontal="center" wrapText="1"/>
    </xf>
    <xf numFmtId="4" fontId="14" fillId="5" borderId="1" xfId="0" applyNumberFormat="1" applyFont="1" applyFill="1" applyBorder="1" applyAlignment="1">
      <alignment horizontal="center" wrapText="1"/>
    </xf>
    <xf numFmtId="164" fontId="15" fillId="6" borderId="1" xfId="0" applyNumberFormat="1" applyFont="1" applyFill="1" applyBorder="1" applyAlignment="1">
      <alignment horizontal="center" wrapText="1"/>
    </xf>
    <xf numFmtId="4" fontId="7" fillId="7" borderId="1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FF66"/>
      <color rgb="FFFFCC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A145"/>
  <sheetViews>
    <sheetView tabSelected="1" view="pageBreakPreview" zoomScale="40" zoomScaleNormal="60" zoomScaleSheetLayoutView="40" workbookViewId="0">
      <pane ySplit="3" topLeftCell="A4" activePane="bottomLeft" state="frozen"/>
      <selection pane="bottomLeft" activeCell="Q16" sqref="Q16"/>
    </sheetView>
  </sheetViews>
  <sheetFormatPr defaultColWidth="9.1796875" defaultRowHeight="14" x14ac:dyDescent="0.3"/>
  <cols>
    <col min="1" max="1" width="48.81640625" style="33" customWidth="1"/>
    <col min="2" max="2" width="24.453125" style="43" customWidth="1"/>
    <col min="3" max="23" width="9.1796875" style="31"/>
    <col min="24" max="27" width="9.1796875" style="32"/>
    <col min="28" max="16384" width="9.1796875" style="33"/>
  </cols>
  <sheetData>
    <row r="1" spans="1:27" s="28" customFormat="1" ht="14.5" thickBot="1" x14ac:dyDescent="0.35">
      <c r="B1" s="42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30"/>
      <c r="Y1" s="30"/>
      <c r="Z1" s="30"/>
      <c r="AA1" s="30"/>
    </row>
    <row r="2" spans="1:27" s="28" customFormat="1" ht="14.15" customHeight="1" x14ac:dyDescent="0.3">
      <c r="A2" s="79" t="s">
        <v>86</v>
      </c>
      <c r="B2" s="50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30"/>
      <c r="Y2" s="30"/>
      <c r="Z2" s="30"/>
      <c r="AA2" s="30"/>
    </row>
    <row r="3" spans="1:27" ht="45.5" thickBot="1" x14ac:dyDescent="0.35">
      <c r="A3" s="80"/>
      <c r="B3" s="82" t="s">
        <v>70</v>
      </c>
    </row>
    <row r="4" spans="1:27" s="49" customFormat="1" ht="25" x14ac:dyDescent="0.5">
      <c r="A4" s="46" t="s">
        <v>38</v>
      </c>
      <c r="B4" s="83">
        <f t="shared" ref="B4" si="0">B6+B12+B31+B34+B37+B39+B54+B57+B58+B5</f>
        <v>164309.62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8"/>
      <c r="U4" s="48"/>
      <c r="V4" s="48"/>
      <c r="W4" s="48"/>
    </row>
    <row r="5" spans="1:27" s="34" customFormat="1" ht="36" customHeight="1" x14ac:dyDescent="0.4">
      <c r="A5" s="78" t="s">
        <v>44</v>
      </c>
      <c r="B5" s="52">
        <f>116982.8+23437.63</f>
        <v>140420.43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</row>
    <row r="6" spans="1:27" s="35" customFormat="1" ht="20" x14ac:dyDescent="0.4">
      <c r="A6" s="53" t="s">
        <v>41</v>
      </c>
      <c r="B6" s="84">
        <f>SUM(B7:B11)</f>
        <v>3625.93</v>
      </c>
    </row>
    <row r="7" spans="1:27" s="34" customFormat="1" ht="20.5" x14ac:dyDescent="0.45">
      <c r="A7" s="51" t="s">
        <v>35</v>
      </c>
      <c r="B7" s="52">
        <f>2076.67</f>
        <v>2076.67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</row>
    <row r="8" spans="1:27" s="34" customFormat="1" ht="20.5" x14ac:dyDescent="0.45">
      <c r="A8" s="54" t="s">
        <v>34</v>
      </c>
      <c r="B8" s="52">
        <f>258.16+993.5</f>
        <v>1251.6600000000001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</row>
    <row r="9" spans="1:27" s="34" customFormat="1" ht="20.5" x14ac:dyDescent="0.45">
      <c r="A9" s="54" t="s">
        <v>36</v>
      </c>
      <c r="B9" s="52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</row>
    <row r="10" spans="1:27" s="34" customFormat="1" ht="20" customHeight="1" x14ac:dyDescent="0.45">
      <c r="A10" s="51" t="s">
        <v>39</v>
      </c>
      <c r="B10" s="52">
        <v>297.60000000000002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</row>
    <row r="11" spans="1:27" s="34" customFormat="1" ht="18" customHeight="1" x14ac:dyDescent="0.45">
      <c r="A11" s="51" t="s">
        <v>67</v>
      </c>
      <c r="B11" s="52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</row>
    <row r="12" spans="1:27" s="45" customFormat="1" ht="20" x14ac:dyDescent="0.4">
      <c r="A12" s="55" t="s">
        <v>42</v>
      </c>
      <c r="B12" s="85">
        <f t="shared" ref="B12" si="1">SUM(B13:B30)</f>
        <v>19751.760000000002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</row>
    <row r="13" spans="1:27" s="34" customFormat="1" ht="20.5" x14ac:dyDescent="0.45">
      <c r="A13" s="54" t="s">
        <v>83</v>
      </c>
      <c r="B13" s="52">
        <v>5336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</row>
    <row r="14" spans="1:27" s="34" customFormat="1" ht="41" x14ac:dyDescent="0.45">
      <c r="A14" s="54" t="s">
        <v>66</v>
      </c>
      <c r="B14" s="52">
        <f>1138</f>
        <v>1138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</row>
    <row r="15" spans="1:27" s="34" customFormat="1" ht="20.5" x14ac:dyDescent="0.45">
      <c r="A15" s="54" t="s">
        <v>46</v>
      </c>
      <c r="B15" s="52">
        <f>1020</f>
        <v>1020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</row>
    <row r="16" spans="1:27" s="34" customFormat="1" ht="20.5" x14ac:dyDescent="0.45">
      <c r="A16" s="54" t="s">
        <v>37</v>
      </c>
      <c r="B16" s="52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</row>
    <row r="17" spans="1:27" s="34" customFormat="1" ht="84" x14ac:dyDescent="0.5">
      <c r="A17" s="56" t="s">
        <v>72</v>
      </c>
      <c r="B17" s="52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</row>
    <row r="18" spans="1:27" s="34" customFormat="1" ht="147" x14ac:dyDescent="0.3">
      <c r="A18" s="59" t="s">
        <v>57</v>
      </c>
      <c r="B18" s="58">
        <v>11657.76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</row>
    <row r="19" spans="1:27" s="34" customFormat="1" ht="37" customHeight="1" x14ac:dyDescent="0.3">
      <c r="A19" s="59" t="s">
        <v>69</v>
      </c>
      <c r="B19" s="58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</row>
    <row r="20" spans="1:27" s="34" customFormat="1" ht="63" x14ac:dyDescent="0.5">
      <c r="A20" s="57" t="s">
        <v>51</v>
      </c>
      <c r="B20" s="58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</row>
    <row r="21" spans="1:27" s="34" customFormat="1" ht="42" x14ac:dyDescent="0.3">
      <c r="A21" s="59" t="s">
        <v>84</v>
      </c>
      <c r="B21" s="58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</row>
    <row r="22" spans="1:27" s="34" customFormat="1" ht="63" x14ac:dyDescent="0.5">
      <c r="A22" s="57" t="s">
        <v>53</v>
      </c>
      <c r="B22" s="58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</row>
    <row r="23" spans="1:27" s="34" customFormat="1" ht="56" customHeight="1" x14ac:dyDescent="0.3">
      <c r="A23" s="60" t="s">
        <v>73</v>
      </c>
      <c r="B23" s="58">
        <v>600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</row>
    <row r="24" spans="1:27" s="37" customFormat="1" ht="102.5" x14ac:dyDescent="0.35">
      <c r="A24" s="61" t="s">
        <v>54</v>
      </c>
      <c r="B24" s="62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</row>
    <row r="25" spans="1:27" s="39" customFormat="1" ht="61.5" x14ac:dyDescent="0.35">
      <c r="A25" s="63" t="s">
        <v>55</v>
      </c>
      <c r="B25" s="64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</row>
    <row r="26" spans="1:27" s="34" customFormat="1" ht="41" x14ac:dyDescent="0.3">
      <c r="A26" s="65" t="s">
        <v>47</v>
      </c>
      <c r="B26" s="66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</row>
    <row r="27" spans="1:27" s="34" customFormat="1" ht="82" x14ac:dyDescent="0.45">
      <c r="A27" s="51" t="s">
        <v>74</v>
      </c>
      <c r="B27" s="52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</row>
    <row r="28" spans="1:27" s="34" customFormat="1" ht="41" x14ac:dyDescent="0.45">
      <c r="A28" s="51" t="s">
        <v>71</v>
      </c>
      <c r="B28" s="52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</row>
    <row r="29" spans="1:27" s="34" customFormat="1" ht="61.5" x14ac:dyDescent="0.45">
      <c r="A29" s="51" t="s">
        <v>68</v>
      </c>
      <c r="B29" s="52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</row>
    <row r="30" spans="1:27" s="34" customFormat="1" ht="25" customHeight="1" x14ac:dyDescent="0.45">
      <c r="A30" s="51" t="s">
        <v>78</v>
      </c>
      <c r="B30" s="67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</row>
    <row r="31" spans="1:27" s="41" customFormat="1" ht="20.5" x14ac:dyDescent="0.45">
      <c r="A31" s="69">
        <v>2800</v>
      </c>
      <c r="B31" s="70">
        <f t="shared" ref="B31" si="2">B32+B33</f>
        <v>0</v>
      </c>
    </row>
    <row r="32" spans="1:27" s="34" customFormat="1" ht="30.5" customHeight="1" x14ac:dyDescent="0.45">
      <c r="A32" s="51" t="s">
        <v>52</v>
      </c>
      <c r="B32" s="68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</row>
    <row r="33" spans="1:27" s="34" customFormat="1" ht="20.5" x14ac:dyDescent="0.45">
      <c r="A33" s="51" t="s">
        <v>64</v>
      </c>
      <c r="B33" s="7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</row>
    <row r="34" spans="1:27" s="34" customFormat="1" ht="20.5" x14ac:dyDescent="0.45">
      <c r="A34" s="72">
        <v>2280</v>
      </c>
      <c r="B34" s="73">
        <f t="shared" ref="B34" si="3">B35+B36</f>
        <v>0</v>
      </c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</row>
    <row r="35" spans="1:27" s="34" customFormat="1" ht="20.5" x14ac:dyDescent="0.45">
      <c r="A35" s="51" t="s">
        <v>43</v>
      </c>
      <c r="B35" s="68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</row>
    <row r="36" spans="1:27" s="34" customFormat="1" ht="41" x14ac:dyDescent="0.45">
      <c r="A36" s="51" t="s">
        <v>59</v>
      </c>
      <c r="B36" s="86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</row>
    <row r="37" spans="1:27" s="34" customFormat="1" ht="20.5" x14ac:dyDescent="0.45">
      <c r="A37" s="72">
        <v>2230</v>
      </c>
      <c r="B37" s="70">
        <f t="shared" ref="B37" si="4">B38</f>
        <v>511.5</v>
      </c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</row>
    <row r="38" spans="1:27" s="34" customFormat="1" ht="28.5" customHeight="1" x14ac:dyDescent="0.45">
      <c r="A38" s="51" t="s">
        <v>50</v>
      </c>
      <c r="B38" s="52">
        <v>511.5</v>
      </c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</row>
    <row r="39" spans="1:27" s="44" customFormat="1" ht="20" x14ac:dyDescent="0.4">
      <c r="A39" s="55" t="s">
        <v>40</v>
      </c>
      <c r="B39" s="85">
        <f t="shared" ref="B39" si="5">SUM(B40:B53)</f>
        <v>0</v>
      </c>
    </row>
    <row r="40" spans="1:27" s="34" customFormat="1" ht="20.5" x14ac:dyDescent="0.45">
      <c r="A40" s="51" t="s">
        <v>85</v>
      </c>
      <c r="B40" s="68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</row>
    <row r="41" spans="1:27" s="34" customFormat="1" ht="102.5" x14ac:dyDescent="0.45">
      <c r="A41" s="51" t="s">
        <v>60</v>
      </c>
      <c r="B41" s="67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</row>
    <row r="42" spans="1:27" s="34" customFormat="1" ht="20.5" x14ac:dyDescent="0.45">
      <c r="A42" s="51" t="s">
        <v>82</v>
      </c>
      <c r="B42" s="68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</row>
    <row r="43" spans="1:27" s="34" customFormat="1" ht="61.5" x14ac:dyDescent="0.45">
      <c r="A43" s="51" t="s">
        <v>49</v>
      </c>
      <c r="B43" s="68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</row>
    <row r="44" spans="1:27" s="34" customFormat="1" ht="20.5" x14ac:dyDescent="0.45">
      <c r="A44" s="51" t="s">
        <v>79</v>
      </c>
      <c r="B44" s="68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</row>
    <row r="45" spans="1:27" s="34" customFormat="1" ht="20.5" x14ac:dyDescent="0.45">
      <c r="A45" s="51" t="s">
        <v>80</v>
      </c>
      <c r="B45" s="68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</row>
    <row r="46" spans="1:27" s="34" customFormat="1" ht="20.5" x14ac:dyDescent="0.45">
      <c r="A46" s="51" t="s">
        <v>81</v>
      </c>
      <c r="B46" s="68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</row>
    <row r="47" spans="1:27" s="34" customFormat="1" ht="20.5" customHeight="1" x14ac:dyDescent="0.45">
      <c r="A47" s="51" t="s">
        <v>75</v>
      </c>
      <c r="B47" s="67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</row>
    <row r="48" spans="1:27" s="34" customFormat="1" ht="20.5" x14ac:dyDescent="0.45">
      <c r="A48" s="54" t="s">
        <v>76</v>
      </c>
      <c r="B48" s="68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</row>
    <row r="49" spans="1:27" s="34" customFormat="1" ht="20.5" x14ac:dyDescent="0.45">
      <c r="A49" s="51" t="s">
        <v>56</v>
      </c>
      <c r="B49" s="68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</row>
    <row r="50" spans="1:27" s="34" customFormat="1" ht="20.5" x14ac:dyDescent="0.45">
      <c r="A50" s="51" t="s">
        <v>61</v>
      </c>
      <c r="B50" s="68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</row>
    <row r="51" spans="1:27" s="34" customFormat="1" ht="20.5" x14ac:dyDescent="0.45">
      <c r="A51" s="51" t="s">
        <v>63</v>
      </c>
      <c r="B51" s="68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</row>
    <row r="52" spans="1:27" s="34" customFormat="1" ht="20.5" x14ac:dyDescent="0.45">
      <c r="A52" s="54" t="s">
        <v>77</v>
      </c>
      <c r="B52" s="68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</row>
    <row r="53" spans="1:27" s="34" customFormat="1" ht="41" x14ac:dyDescent="0.45">
      <c r="A53" s="51" t="s">
        <v>62</v>
      </c>
      <c r="B53" s="68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</row>
    <row r="54" spans="1:27" s="34" customFormat="1" ht="20.5" x14ac:dyDescent="0.45">
      <c r="A54" s="74">
        <v>2220</v>
      </c>
      <c r="B54" s="75">
        <f t="shared" ref="B54" si="6">SUM(B55:B56)</f>
        <v>0</v>
      </c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</row>
    <row r="55" spans="1:27" s="34" customFormat="1" ht="20.5" x14ac:dyDescent="0.45">
      <c r="A55" s="76" t="s">
        <v>45</v>
      </c>
      <c r="B55" s="68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</row>
    <row r="56" spans="1:27" s="34" customFormat="1" ht="20.5" x14ac:dyDescent="0.45">
      <c r="A56" s="51"/>
      <c r="B56" s="68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</row>
    <row r="57" spans="1:27" s="44" customFormat="1" ht="20.5" x14ac:dyDescent="0.45">
      <c r="A57" s="55" t="s">
        <v>48</v>
      </c>
      <c r="B57" s="70"/>
    </row>
    <row r="58" spans="1:27" s="44" customFormat="1" ht="20.5" x14ac:dyDescent="0.45">
      <c r="A58" s="36" t="s">
        <v>58</v>
      </c>
      <c r="B58" s="88"/>
    </row>
    <row r="59" spans="1:27" s="44" customFormat="1" ht="62.5" customHeight="1" x14ac:dyDescent="0.3">
      <c r="A59" s="77" t="s">
        <v>65</v>
      </c>
      <c r="B59" s="87"/>
    </row>
    <row r="60" spans="1:27" s="32" customFormat="1" x14ac:dyDescent="0.3">
      <c r="B60" s="43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</row>
    <row r="61" spans="1:27" s="32" customFormat="1" x14ac:dyDescent="0.3">
      <c r="B61" s="43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</row>
    <row r="62" spans="1:27" s="32" customFormat="1" x14ac:dyDescent="0.3">
      <c r="B62" s="43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</row>
    <row r="63" spans="1:27" s="32" customFormat="1" x14ac:dyDescent="0.3">
      <c r="B63" s="43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</row>
    <row r="64" spans="1:27" s="32" customFormat="1" x14ac:dyDescent="0.3">
      <c r="B64" s="43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</row>
    <row r="65" spans="2:23" s="32" customFormat="1" x14ac:dyDescent="0.3">
      <c r="B65" s="43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</row>
    <row r="66" spans="2:23" s="32" customFormat="1" x14ac:dyDescent="0.3">
      <c r="B66" s="43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</row>
    <row r="67" spans="2:23" s="32" customFormat="1" x14ac:dyDescent="0.3">
      <c r="B67" s="43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</row>
    <row r="68" spans="2:23" s="32" customFormat="1" x14ac:dyDescent="0.3">
      <c r="B68" s="43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</row>
    <row r="69" spans="2:23" s="32" customFormat="1" x14ac:dyDescent="0.3">
      <c r="B69" s="43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</row>
    <row r="70" spans="2:23" s="32" customFormat="1" x14ac:dyDescent="0.3">
      <c r="B70" s="43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</row>
    <row r="71" spans="2:23" s="32" customFormat="1" x14ac:dyDescent="0.3">
      <c r="B71" s="43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</row>
    <row r="72" spans="2:23" s="32" customFormat="1" x14ac:dyDescent="0.3">
      <c r="B72" s="43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</row>
    <row r="73" spans="2:23" s="32" customFormat="1" x14ac:dyDescent="0.3">
      <c r="B73" s="43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</row>
    <row r="74" spans="2:23" s="32" customFormat="1" x14ac:dyDescent="0.3">
      <c r="B74" s="43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</row>
    <row r="75" spans="2:23" s="32" customFormat="1" x14ac:dyDescent="0.3">
      <c r="B75" s="43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</row>
    <row r="76" spans="2:23" s="32" customFormat="1" x14ac:dyDescent="0.3">
      <c r="B76" s="43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</row>
    <row r="77" spans="2:23" s="32" customFormat="1" x14ac:dyDescent="0.3">
      <c r="B77" s="43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</row>
    <row r="78" spans="2:23" s="32" customFormat="1" x14ac:dyDescent="0.3">
      <c r="B78" s="43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</row>
    <row r="79" spans="2:23" s="32" customFormat="1" x14ac:dyDescent="0.3">
      <c r="B79" s="43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</row>
    <row r="80" spans="2:23" s="32" customFormat="1" x14ac:dyDescent="0.3">
      <c r="B80" s="43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</row>
    <row r="81" spans="2:23" s="32" customFormat="1" x14ac:dyDescent="0.3">
      <c r="B81" s="43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</row>
    <row r="82" spans="2:23" s="32" customFormat="1" x14ac:dyDescent="0.3">
      <c r="B82" s="43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</row>
    <row r="83" spans="2:23" s="32" customFormat="1" x14ac:dyDescent="0.3">
      <c r="B83" s="43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</row>
    <row r="84" spans="2:23" s="32" customFormat="1" x14ac:dyDescent="0.3">
      <c r="B84" s="43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</row>
    <row r="85" spans="2:23" s="32" customFormat="1" x14ac:dyDescent="0.3">
      <c r="B85" s="43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</row>
    <row r="86" spans="2:23" s="32" customFormat="1" x14ac:dyDescent="0.3">
      <c r="B86" s="43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</row>
    <row r="87" spans="2:23" s="32" customFormat="1" x14ac:dyDescent="0.3">
      <c r="B87" s="43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</row>
    <row r="88" spans="2:23" s="32" customFormat="1" x14ac:dyDescent="0.3">
      <c r="B88" s="43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</row>
    <row r="89" spans="2:23" s="32" customFormat="1" x14ac:dyDescent="0.3">
      <c r="B89" s="43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</row>
    <row r="90" spans="2:23" s="32" customFormat="1" x14ac:dyDescent="0.3">
      <c r="B90" s="43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</row>
    <row r="91" spans="2:23" s="32" customFormat="1" x14ac:dyDescent="0.3">
      <c r="B91" s="43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</row>
    <row r="92" spans="2:23" s="32" customFormat="1" x14ac:dyDescent="0.3">
      <c r="B92" s="43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</row>
    <row r="93" spans="2:23" s="32" customFormat="1" x14ac:dyDescent="0.3">
      <c r="B93" s="43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</row>
    <row r="94" spans="2:23" s="32" customFormat="1" x14ac:dyDescent="0.3">
      <c r="B94" s="43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</row>
    <row r="95" spans="2:23" s="32" customFormat="1" x14ac:dyDescent="0.3">
      <c r="B95" s="43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</row>
    <row r="96" spans="2:23" s="32" customFormat="1" x14ac:dyDescent="0.3">
      <c r="B96" s="43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</row>
    <row r="97" spans="2:23" s="32" customFormat="1" x14ac:dyDescent="0.3">
      <c r="B97" s="43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</row>
    <row r="98" spans="2:23" s="32" customFormat="1" x14ac:dyDescent="0.3">
      <c r="B98" s="43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</row>
    <row r="99" spans="2:23" s="32" customFormat="1" x14ac:dyDescent="0.3">
      <c r="B99" s="43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</row>
    <row r="100" spans="2:23" s="32" customFormat="1" x14ac:dyDescent="0.3">
      <c r="B100" s="43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</row>
    <row r="101" spans="2:23" s="32" customFormat="1" x14ac:dyDescent="0.3">
      <c r="B101" s="43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</row>
    <row r="102" spans="2:23" s="32" customFormat="1" x14ac:dyDescent="0.3">
      <c r="B102" s="43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</row>
    <row r="103" spans="2:23" s="32" customFormat="1" x14ac:dyDescent="0.3">
      <c r="B103" s="43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</row>
    <row r="104" spans="2:23" s="32" customFormat="1" x14ac:dyDescent="0.3">
      <c r="B104" s="43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</row>
    <row r="105" spans="2:23" s="32" customFormat="1" x14ac:dyDescent="0.3">
      <c r="B105" s="43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</row>
    <row r="106" spans="2:23" s="32" customFormat="1" x14ac:dyDescent="0.3">
      <c r="B106" s="43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</row>
    <row r="107" spans="2:23" s="32" customFormat="1" x14ac:dyDescent="0.3">
      <c r="B107" s="43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</row>
    <row r="108" spans="2:23" s="32" customFormat="1" x14ac:dyDescent="0.3">
      <c r="B108" s="43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</row>
    <row r="109" spans="2:23" s="32" customFormat="1" x14ac:dyDescent="0.3">
      <c r="B109" s="43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</row>
    <row r="110" spans="2:23" s="32" customFormat="1" x14ac:dyDescent="0.3">
      <c r="B110" s="43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</row>
    <row r="111" spans="2:23" s="32" customFormat="1" x14ac:dyDescent="0.3">
      <c r="B111" s="43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</row>
    <row r="112" spans="2:23" s="32" customFormat="1" x14ac:dyDescent="0.3">
      <c r="B112" s="43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</row>
    <row r="113" spans="2:23" s="32" customFormat="1" x14ac:dyDescent="0.3">
      <c r="B113" s="43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</row>
    <row r="114" spans="2:23" s="32" customFormat="1" x14ac:dyDescent="0.3">
      <c r="B114" s="43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</row>
    <row r="115" spans="2:23" s="32" customFormat="1" x14ac:dyDescent="0.3">
      <c r="B115" s="43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</row>
    <row r="116" spans="2:23" s="32" customFormat="1" x14ac:dyDescent="0.3">
      <c r="B116" s="43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</row>
    <row r="117" spans="2:23" s="32" customFormat="1" x14ac:dyDescent="0.3">
      <c r="B117" s="43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</row>
    <row r="118" spans="2:23" s="32" customFormat="1" x14ac:dyDescent="0.3">
      <c r="B118" s="43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</row>
    <row r="119" spans="2:23" s="32" customFormat="1" x14ac:dyDescent="0.3">
      <c r="B119" s="43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</row>
    <row r="120" spans="2:23" s="32" customFormat="1" x14ac:dyDescent="0.3">
      <c r="B120" s="43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</row>
    <row r="121" spans="2:23" s="32" customFormat="1" x14ac:dyDescent="0.3">
      <c r="B121" s="43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</row>
    <row r="122" spans="2:23" s="32" customFormat="1" x14ac:dyDescent="0.3">
      <c r="B122" s="43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</row>
    <row r="123" spans="2:23" s="32" customFormat="1" x14ac:dyDescent="0.3">
      <c r="B123" s="43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</row>
    <row r="124" spans="2:23" s="32" customFormat="1" x14ac:dyDescent="0.3">
      <c r="B124" s="43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</row>
    <row r="125" spans="2:23" s="32" customFormat="1" x14ac:dyDescent="0.3">
      <c r="B125" s="43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</row>
    <row r="126" spans="2:23" s="32" customFormat="1" x14ac:dyDescent="0.3">
      <c r="B126" s="43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</row>
    <row r="127" spans="2:23" s="32" customFormat="1" x14ac:dyDescent="0.3">
      <c r="B127" s="43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</row>
    <row r="128" spans="2:23" s="32" customFormat="1" x14ac:dyDescent="0.3">
      <c r="B128" s="43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</row>
    <row r="129" spans="2:23" s="32" customFormat="1" x14ac:dyDescent="0.3">
      <c r="B129" s="43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</row>
    <row r="130" spans="2:23" s="32" customFormat="1" x14ac:dyDescent="0.3">
      <c r="B130" s="43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</row>
    <row r="131" spans="2:23" s="32" customFormat="1" x14ac:dyDescent="0.3">
      <c r="B131" s="43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</row>
    <row r="132" spans="2:23" s="32" customFormat="1" x14ac:dyDescent="0.3">
      <c r="B132" s="43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</row>
    <row r="133" spans="2:23" s="32" customFormat="1" x14ac:dyDescent="0.3">
      <c r="B133" s="43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</row>
    <row r="134" spans="2:23" s="32" customFormat="1" x14ac:dyDescent="0.3">
      <c r="B134" s="43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</row>
    <row r="135" spans="2:23" s="32" customFormat="1" x14ac:dyDescent="0.3">
      <c r="B135" s="43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</row>
    <row r="136" spans="2:23" s="32" customFormat="1" x14ac:dyDescent="0.3">
      <c r="B136" s="43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</row>
    <row r="137" spans="2:23" s="32" customFormat="1" x14ac:dyDescent="0.3">
      <c r="B137" s="43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</row>
    <row r="138" spans="2:23" s="32" customFormat="1" x14ac:dyDescent="0.3">
      <c r="B138" s="43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</row>
    <row r="139" spans="2:23" s="32" customFormat="1" x14ac:dyDescent="0.3">
      <c r="B139" s="43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</row>
    <row r="140" spans="2:23" s="32" customFormat="1" x14ac:dyDescent="0.3">
      <c r="B140" s="43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</row>
    <row r="141" spans="2:23" s="32" customFormat="1" x14ac:dyDescent="0.3">
      <c r="B141" s="43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</row>
    <row r="142" spans="2:23" s="32" customFormat="1" x14ac:dyDescent="0.3">
      <c r="B142" s="43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</row>
    <row r="143" spans="2:23" s="32" customFormat="1" x14ac:dyDescent="0.3">
      <c r="B143" s="43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</row>
    <row r="144" spans="2:23" s="32" customFormat="1" x14ac:dyDescent="0.3">
      <c r="B144" s="43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</row>
    <row r="145" spans="2:23" s="32" customFormat="1" x14ac:dyDescent="0.3">
      <c r="B145" s="43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</row>
  </sheetData>
  <mergeCells count="1">
    <mergeCell ref="A2:A3"/>
  </mergeCells>
  <pageMargins left="0.23622047244094491" right="0.23622047244094491" top="0.74803149606299213" bottom="0.74803149606299213" header="0.31496062992125984" footer="0.31496062992125984"/>
  <pageSetup paperSize="9" scale="31" fitToHeight="0" orientation="landscape" verticalDpi="0" r:id="rId1"/>
  <rowBreaks count="1" manualBreakCount="1">
    <brk id="28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sqref="A1:XFD22"/>
    </sheetView>
  </sheetViews>
  <sheetFormatPr defaultRowHeight="14.5" x14ac:dyDescent="0.35"/>
  <cols>
    <col min="2" max="2" width="54.54296875" customWidth="1"/>
  </cols>
  <sheetData>
    <row r="1" spans="1:2" x14ac:dyDescent="0.35">
      <c r="B1" s="1" t="s">
        <v>23</v>
      </c>
    </row>
    <row r="2" spans="1:2" x14ac:dyDescent="0.35">
      <c r="B2" s="20" t="s">
        <v>0</v>
      </c>
    </row>
    <row r="3" spans="1:2" hidden="1" x14ac:dyDescent="0.35">
      <c r="A3">
        <v>0</v>
      </c>
      <c r="B3" t="s">
        <v>16</v>
      </c>
    </row>
    <row r="4" spans="1:2" x14ac:dyDescent="0.35">
      <c r="A4" s="15">
        <f>A3</f>
        <v>0</v>
      </c>
    </row>
    <row r="5" spans="1:2" hidden="1" x14ac:dyDescent="0.35">
      <c r="B5" s="5" t="s">
        <v>9</v>
      </c>
    </row>
    <row r="6" spans="1:2" hidden="1" x14ac:dyDescent="0.35">
      <c r="B6" t="s">
        <v>4</v>
      </c>
    </row>
    <row r="7" spans="1:2" hidden="1" x14ac:dyDescent="0.35">
      <c r="A7" s="1">
        <f>A6</f>
        <v>0</v>
      </c>
    </row>
    <row r="8" spans="1:2" x14ac:dyDescent="0.35">
      <c r="B8" s="2" t="s">
        <v>1</v>
      </c>
    </row>
    <row r="9" spans="1:2" ht="13.5" customHeight="1" x14ac:dyDescent="0.35">
      <c r="A9">
        <v>41245.74</v>
      </c>
      <c r="B9" t="s">
        <v>2</v>
      </c>
    </row>
    <row r="10" spans="1:2" ht="17.5" hidden="1" customHeight="1" x14ac:dyDescent="0.35">
      <c r="B10" t="s">
        <v>22</v>
      </c>
    </row>
    <row r="11" spans="1:2" x14ac:dyDescent="0.35">
      <c r="A11" s="15">
        <f>A9+A10</f>
        <v>41245.74</v>
      </c>
    </row>
    <row r="12" spans="1:2" x14ac:dyDescent="0.35">
      <c r="B12" s="2" t="s">
        <v>5</v>
      </c>
    </row>
    <row r="13" spans="1:2" x14ac:dyDescent="0.35">
      <c r="A13">
        <v>27058.28</v>
      </c>
      <c r="B13" t="s">
        <v>3</v>
      </c>
    </row>
    <row r="14" spans="1:2" x14ac:dyDescent="0.35">
      <c r="A14" s="15">
        <f>A13</f>
        <v>27058.28</v>
      </c>
    </row>
    <row r="15" spans="1:2" x14ac:dyDescent="0.35">
      <c r="A15" s="3"/>
      <c r="B15" s="2" t="s">
        <v>8</v>
      </c>
    </row>
    <row r="16" spans="1:2" x14ac:dyDescent="0.35">
      <c r="A16" s="3">
        <v>10077.57</v>
      </c>
      <c r="B16" t="s">
        <v>6</v>
      </c>
    </row>
    <row r="17" spans="1:2" x14ac:dyDescent="0.35">
      <c r="A17" s="16">
        <f>A16</f>
        <v>10077.57</v>
      </c>
    </row>
    <row r="18" spans="1:2" hidden="1" x14ac:dyDescent="0.35">
      <c r="A18" s="4"/>
      <c r="B18" s="2" t="s">
        <v>10</v>
      </c>
    </row>
    <row r="19" spans="1:2" hidden="1" x14ac:dyDescent="0.35">
      <c r="A19" s="6"/>
      <c r="B19" t="s">
        <v>4</v>
      </c>
    </row>
    <row r="20" spans="1:2" hidden="1" x14ac:dyDescent="0.35">
      <c r="A20" s="4">
        <f>A19</f>
        <v>0</v>
      </c>
    </row>
    <row r="22" spans="1:2" x14ac:dyDescent="0.35">
      <c r="A22" s="4">
        <f>A4+A11+A14+A17</f>
        <v>78381.59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sqref="A1:XFD22"/>
    </sheetView>
  </sheetViews>
  <sheetFormatPr defaultRowHeight="14.5" x14ac:dyDescent="0.35"/>
  <cols>
    <col min="1" max="1" width="12.453125" style="5" customWidth="1"/>
    <col min="2" max="2" width="54.54296875" customWidth="1"/>
  </cols>
  <sheetData>
    <row r="1" spans="1:2" x14ac:dyDescent="0.35">
      <c r="A1" s="81" t="s">
        <v>24</v>
      </c>
      <c r="B1" s="81"/>
    </row>
    <row r="2" spans="1:2" x14ac:dyDescent="0.35">
      <c r="B2" s="23" t="s">
        <v>0</v>
      </c>
    </row>
    <row r="3" spans="1:2" ht="0.65" customHeight="1" x14ac:dyDescent="0.35">
      <c r="B3" t="s">
        <v>21</v>
      </c>
    </row>
    <row r="4" spans="1:2" x14ac:dyDescent="0.35">
      <c r="A4" s="11">
        <f>A3</f>
        <v>0</v>
      </c>
    </row>
    <row r="5" spans="1:2" hidden="1" x14ac:dyDescent="0.35">
      <c r="B5" s="2" t="s">
        <v>9</v>
      </c>
    </row>
    <row r="6" spans="1:2" hidden="1" x14ac:dyDescent="0.35">
      <c r="B6" t="s">
        <v>4</v>
      </c>
    </row>
    <row r="7" spans="1:2" hidden="1" x14ac:dyDescent="0.35">
      <c r="A7" s="2">
        <f>A6</f>
        <v>0</v>
      </c>
    </row>
    <row r="8" spans="1:2" x14ac:dyDescent="0.35">
      <c r="B8" s="2" t="s">
        <v>1</v>
      </c>
    </row>
    <row r="9" spans="1:2" x14ac:dyDescent="0.35">
      <c r="A9" s="5">
        <f>54736.08+11020.98+4453.5+4453.5</f>
        <v>74664.06</v>
      </c>
      <c r="B9" t="s">
        <v>2</v>
      </c>
    </row>
    <row r="10" spans="1:2" ht="0.65" customHeight="1" x14ac:dyDescent="0.35">
      <c r="B10" t="s">
        <v>20</v>
      </c>
    </row>
    <row r="11" spans="1:2" s="21" customFormat="1" ht="15.65" hidden="1" customHeight="1" x14ac:dyDescent="0.35">
      <c r="A11" s="22"/>
      <c r="B11" s="21" t="s">
        <v>22</v>
      </c>
    </row>
    <row r="12" spans="1:2" x14ac:dyDescent="0.35">
      <c r="A12" s="11">
        <f>A9+A10+A11</f>
        <v>74664.06</v>
      </c>
    </row>
    <row r="13" spans="1:2" x14ac:dyDescent="0.35">
      <c r="B13" s="2" t="s">
        <v>5</v>
      </c>
    </row>
    <row r="14" spans="1:2" x14ac:dyDescent="0.35">
      <c r="A14" s="5">
        <v>8976.76</v>
      </c>
      <c r="B14" t="s">
        <v>3</v>
      </c>
    </row>
    <row r="15" spans="1:2" x14ac:dyDescent="0.35">
      <c r="A15" s="11">
        <f>A14</f>
        <v>8976.76</v>
      </c>
    </row>
    <row r="16" spans="1:2" x14ac:dyDescent="0.35">
      <c r="A16" s="17"/>
      <c r="B16" s="2" t="s">
        <v>8</v>
      </c>
    </row>
    <row r="17" spans="1:2" x14ac:dyDescent="0.35">
      <c r="A17" s="17">
        <v>7122.85</v>
      </c>
      <c r="B17" t="s">
        <v>6</v>
      </c>
    </row>
    <row r="18" spans="1:2" x14ac:dyDescent="0.35">
      <c r="A18" s="12">
        <f>A17</f>
        <v>7122.85</v>
      </c>
    </row>
    <row r="20" spans="1:2" x14ac:dyDescent="0.35">
      <c r="A20" s="7">
        <f>A4+A12+A15+A18</f>
        <v>90763.67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sqref="A1:XFD22"/>
    </sheetView>
  </sheetViews>
  <sheetFormatPr defaultColWidth="8.7265625" defaultRowHeight="14.5" x14ac:dyDescent="0.35"/>
  <cols>
    <col min="1" max="1" width="12.453125" style="22" customWidth="1"/>
    <col min="2" max="2" width="54.54296875" style="21" customWidth="1"/>
    <col min="3" max="16384" width="8.7265625" style="21"/>
  </cols>
  <sheetData>
    <row r="1" spans="1:2" x14ac:dyDescent="0.35">
      <c r="A1" s="81" t="s">
        <v>30</v>
      </c>
      <c r="B1" s="81"/>
    </row>
    <row r="2" spans="1:2" ht="14.15" customHeight="1" x14ac:dyDescent="0.35">
      <c r="B2" s="23" t="s">
        <v>0</v>
      </c>
    </row>
    <row r="3" spans="1:2" hidden="1" x14ac:dyDescent="0.35">
      <c r="B3" s="21" t="s">
        <v>21</v>
      </c>
    </row>
    <row r="4" spans="1:2" x14ac:dyDescent="0.35">
      <c r="A4" s="11">
        <f>A3</f>
        <v>0</v>
      </c>
    </row>
    <row r="5" spans="1:2" hidden="1" x14ac:dyDescent="0.35">
      <c r="B5" s="24" t="s">
        <v>9</v>
      </c>
    </row>
    <row r="6" spans="1:2" hidden="1" x14ac:dyDescent="0.35">
      <c r="B6" s="21" t="s">
        <v>4</v>
      </c>
    </row>
    <row r="7" spans="1:2" hidden="1" x14ac:dyDescent="0.35">
      <c r="A7" s="24">
        <f>A6</f>
        <v>0</v>
      </c>
    </row>
    <row r="8" spans="1:2" x14ac:dyDescent="0.35">
      <c r="B8" s="24" t="s">
        <v>1</v>
      </c>
    </row>
    <row r="9" spans="1:2" ht="15.65" customHeight="1" x14ac:dyDescent="0.35">
      <c r="A9" s="22">
        <f>127810.34+61607.67+86619.2</f>
        <v>276037.21000000002</v>
      </c>
      <c r="B9" s="21" t="s">
        <v>2</v>
      </c>
    </row>
    <row r="10" spans="1:2" ht="0.65" hidden="1" customHeight="1" x14ac:dyDescent="0.35">
      <c r="B10" s="21" t="s">
        <v>20</v>
      </c>
    </row>
    <row r="11" spans="1:2" ht="0.65" hidden="1" customHeight="1" x14ac:dyDescent="0.35">
      <c r="B11" s="21" t="s">
        <v>22</v>
      </c>
    </row>
    <row r="12" spans="1:2" x14ac:dyDescent="0.35">
      <c r="A12" s="11">
        <f>A9+A10+A11</f>
        <v>276037.21000000002</v>
      </c>
    </row>
    <row r="13" spans="1:2" x14ac:dyDescent="0.35">
      <c r="B13" s="24" t="s">
        <v>12</v>
      </c>
    </row>
    <row r="14" spans="1:2" x14ac:dyDescent="0.35">
      <c r="A14" s="18">
        <f>173619.64+108786.59+51334.63</f>
        <v>333740.86</v>
      </c>
      <c r="B14" s="21" t="s">
        <v>3</v>
      </c>
    </row>
    <row r="15" spans="1:2" x14ac:dyDescent="0.35">
      <c r="A15" s="11">
        <f>A14</f>
        <v>333740.86</v>
      </c>
    </row>
    <row r="16" spans="1:2" x14ac:dyDescent="0.35">
      <c r="A16" s="27"/>
    </row>
    <row r="17" spans="1:2" x14ac:dyDescent="0.35">
      <c r="B17" s="24" t="s">
        <v>5</v>
      </c>
    </row>
    <row r="18" spans="1:2" x14ac:dyDescent="0.35">
      <c r="A18" s="22">
        <v>71710.990000000005</v>
      </c>
      <c r="B18" s="21" t="s">
        <v>3</v>
      </c>
    </row>
    <row r="19" spans="1:2" x14ac:dyDescent="0.35">
      <c r="A19" s="11">
        <f>A18</f>
        <v>71710.990000000005</v>
      </c>
    </row>
    <row r="20" spans="1:2" x14ac:dyDescent="0.35">
      <c r="A20" s="17"/>
      <c r="B20" s="24" t="s">
        <v>8</v>
      </c>
    </row>
    <row r="21" spans="1:2" x14ac:dyDescent="0.35">
      <c r="A21" s="17">
        <v>28761.5</v>
      </c>
      <c r="B21" s="21" t="s">
        <v>6</v>
      </c>
    </row>
    <row r="22" spans="1:2" x14ac:dyDescent="0.35">
      <c r="A22" s="12">
        <f>A21</f>
        <v>28761.5</v>
      </c>
    </row>
    <row r="24" spans="1:2" x14ac:dyDescent="0.35">
      <c r="A24" s="7">
        <f>A4+A12+A19+A22+A15</f>
        <v>710250.56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sqref="A1:XFD22"/>
    </sheetView>
  </sheetViews>
  <sheetFormatPr defaultColWidth="8.7265625" defaultRowHeight="14.5" x14ac:dyDescent="0.35"/>
  <cols>
    <col min="1" max="1" width="12.453125" style="22" customWidth="1"/>
    <col min="2" max="2" width="54.54296875" style="21" customWidth="1"/>
    <col min="3" max="16384" width="8.7265625" style="21"/>
  </cols>
  <sheetData>
    <row r="1" spans="1:2" x14ac:dyDescent="0.35">
      <c r="A1" s="81" t="s">
        <v>31</v>
      </c>
      <c r="B1" s="81"/>
    </row>
    <row r="2" spans="1:2" x14ac:dyDescent="0.35">
      <c r="B2" s="23" t="s">
        <v>0</v>
      </c>
    </row>
    <row r="3" spans="1:2" ht="0.65" customHeight="1" x14ac:dyDescent="0.35">
      <c r="B3" s="21" t="s">
        <v>21</v>
      </c>
    </row>
    <row r="4" spans="1:2" x14ac:dyDescent="0.35">
      <c r="A4" s="11">
        <f>A3</f>
        <v>0</v>
      </c>
    </row>
    <row r="5" spans="1:2" hidden="1" x14ac:dyDescent="0.35">
      <c r="B5" s="24" t="s">
        <v>9</v>
      </c>
    </row>
    <row r="6" spans="1:2" hidden="1" x14ac:dyDescent="0.35">
      <c r="B6" s="21" t="s">
        <v>4</v>
      </c>
    </row>
    <row r="7" spans="1:2" hidden="1" x14ac:dyDescent="0.35">
      <c r="A7" s="24">
        <f>A6</f>
        <v>0</v>
      </c>
    </row>
    <row r="8" spans="1:2" x14ac:dyDescent="0.35">
      <c r="B8" s="24" t="s">
        <v>1</v>
      </c>
    </row>
    <row r="9" spans="1:2" ht="17.5" customHeight="1" x14ac:dyDescent="0.35">
      <c r="A9" s="22">
        <f>129195.54+54345.76</f>
        <v>183541.3</v>
      </c>
      <c r="B9" s="21" t="s">
        <v>2</v>
      </c>
    </row>
    <row r="10" spans="1:2" ht="15.65" hidden="1" customHeight="1" x14ac:dyDescent="0.35">
      <c r="B10" s="21" t="s">
        <v>20</v>
      </c>
    </row>
    <row r="11" spans="1:2" ht="15.65" hidden="1" customHeight="1" x14ac:dyDescent="0.35">
      <c r="B11" s="21" t="s">
        <v>22</v>
      </c>
    </row>
    <row r="12" spans="1:2" x14ac:dyDescent="0.35">
      <c r="A12" s="11">
        <f>A9+A10+A11</f>
        <v>183541.3</v>
      </c>
    </row>
    <row r="13" spans="1:2" x14ac:dyDescent="0.35">
      <c r="A13" s="27"/>
    </row>
    <row r="14" spans="1:2" x14ac:dyDescent="0.35">
      <c r="B14" s="24" t="s">
        <v>12</v>
      </c>
    </row>
    <row r="15" spans="1:2" x14ac:dyDescent="0.35">
      <c r="A15" s="18">
        <v>135552.04</v>
      </c>
      <c r="B15" s="21" t="s">
        <v>3</v>
      </c>
    </row>
    <row r="16" spans="1:2" x14ac:dyDescent="0.35">
      <c r="A16" s="11">
        <f>A15</f>
        <v>135552.04</v>
      </c>
    </row>
    <row r="17" spans="1:2" x14ac:dyDescent="0.35">
      <c r="A17" s="27"/>
    </row>
    <row r="18" spans="1:2" x14ac:dyDescent="0.35">
      <c r="B18" s="24" t="s">
        <v>5</v>
      </c>
    </row>
    <row r="19" spans="1:2" x14ac:dyDescent="0.35">
      <c r="A19" s="17">
        <v>36900.974000000002</v>
      </c>
      <c r="B19" s="21" t="s">
        <v>3</v>
      </c>
    </row>
    <row r="20" spans="1:2" x14ac:dyDescent="0.35">
      <c r="A20" s="12">
        <f>A19</f>
        <v>36900.974000000002</v>
      </c>
    </row>
    <row r="21" spans="1:2" x14ac:dyDescent="0.35">
      <c r="A21" s="17"/>
      <c r="B21" s="24" t="s">
        <v>8</v>
      </c>
    </row>
    <row r="22" spans="1:2" x14ac:dyDescent="0.35">
      <c r="A22" s="17">
        <v>19657.371999999999</v>
      </c>
      <c r="B22" s="21" t="s">
        <v>6</v>
      </c>
    </row>
    <row r="23" spans="1:2" x14ac:dyDescent="0.35">
      <c r="A23" s="12">
        <f>A22</f>
        <v>19657.371999999999</v>
      </c>
    </row>
    <row r="25" spans="1:2" x14ac:dyDescent="0.35">
      <c r="A25" s="7">
        <f>A4+A12+A20+A23+A16</f>
        <v>375651.68599999999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sqref="A1:XFD22"/>
    </sheetView>
  </sheetViews>
  <sheetFormatPr defaultColWidth="8.7265625" defaultRowHeight="14.5" x14ac:dyDescent="0.35"/>
  <cols>
    <col min="1" max="1" width="12.453125" style="22" customWidth="1"/>
    <col min="2" max="2" width="54.54296875" style="21" customWidth="1"/>
    <col min="3" max="16384" width="8.7265625" style="21"/>
  </cols>
  <sheetData>
    <row r="1" spans="1:2" x14ac:dyDescent="0.35">
      <c r="A1" s="81" t="s">
        <v>32</v>
      </c>
      <c r="B1" s="81"/>
    </row>
    <row r="2" spans="1:2" x14ac:dyDescent="0.35">
      <c r="B2" s="23" t="s">
        <v>0</v>
      </c>
    </row>
    <row r="3" spans="1:2" hidden="1" x14ac:dyDescent="0.35">
      <c r="B3" s="21" t="s">
        <v>21</v>
      </c>
    </row>
    <row r="4" spans="1:2" x14ac:dyDescent="0.35">
      <c r="A4" s="11">
        <f>A3</f>
        <v>0</v>
      </c>
    </row>
    <row r="5" spans="1:2" hidden="1" x14ac:dyDescent="0.35">
      <c r="B5" s="24" t="s">
        <v>9</v>
      </c>
    </row>
    <row r="6" spans="1:2" hidden="1" x14ac:dyDescent="0.35">
      <c r="B6" s="21" t="s">
        <v>4</v>
      </c>
    </row>
    <row r="7" spans="1:2" hidden="1" x14ac:dyDescent="0.35">
      <c r="A7" s="24">
        <f>A6</f>
        <v>0</v>
      </c>
    </row>
    <row r="8" spans="1:2" x14ac:dyDescent="0.35">
      <c r="B8" s="24" t="s">
        <v>1</v>
      </c>
    </row>
    <row r="9" spans="1:2" ht="17.5" customHeight="1" x14ac:dyDescent="0.35">
      <c r="A9" s="22">
        <f>40385.81+11134.87+31856.62+10517.46</f>
        <v>93894.760000000009</v>
      </c>
      <c r="B9" s="21" t="s">
        <v>2</v>
      </c>
    </row>
    <row r="10" spans="1:2" ht="15.65" hidden="1" customHeight="1" x14ac:dyDescent="0.35">
      <c r="B10" s="21" t="s">
        <v>20</v>
      </c>
    </row>
    <row r="11" spans="1:2" ht="15.65" hidden="1" customHeight="1" x14ac:dyDescent="0.35">
      <c r="B11" s="21" t="s">
        <v>22</v>
      </c>
    </row>
    <row r="12" spans="1:2" x14ac:dyDescent="0.35">
      <c r="A12" s="11">
        <f>A9+A10+A11</f>
        <v>93894.760000000009</v>
      </c>
    </row>
    <row r="13" spans="1:2" x14ac:dyDescent="0.35">
      <c r="A13" s="27"/>
    </row>
    <row r="14" spans="1:2" x14ac:dyDescent="0.35">
      <c r="B14" s="24" t="s">
        <v>12</v>
      </c>
    </row>
    <row r="15" spans="1:2" x14ac:dyDescent="0.35">
      <c r="A15" s="18">
        <v>83383.34</v>
      </c>
      <c r="B15" s="21" t="s">
        <v>3</v>
      </c>
    </row>
    <row r="16" spans="1:2" x14ac:dyDescent="0.35">
      <c r="A16" s="11">
        <f>A15</f>
        <v>83383.34</v>
      </c>
    </row>
    <row r="17" spans="1:2" x14ac:dyDescent="0.35">
      <c r="B17" s="24" t="s">
        <v>5</v>
      </c>
    </row>
    <row r="18" spans="1:2" x14ac:dyDescent="0.35">
      <c r="A18" s="22">
        <v>21960</v>
      </c>
      <c r="B18" s="21" t="s">
        <v>3</v>
      </c>
    </row>
    <row r="19" spans="1:2" x14ac:dyDescent="0.35">
      <c r="A19" s="11">
        <f>A18</f>
        <v>21960</v>
      </c>
    </row>
    <row r="20" spans="1:2" x14ac:dyDescent="0.35">
      <c r="A20" s="17"/>
      <c r="B20" s="24" t="s">
        <v>8</v>
      </c>
    </row>
    <row r="21" spans="1:2" x14ac:dyDescent="0.35">
      <c r="A21" s="17">
        <v>20286.650000000001</v>
      </c>
      <c r="B21" s="21" t="s">
        <v>6</v>
      </c>
    </row>
    <row r="22" spans="1:2" x14ac:dyDescent="0.35">
      <c r="A22" s="12">
        <f>A21</f>
        <v>20286.650000000001</v>
      </c>
    </row>
    <row r="24" spans="1:2" x14ac:dyDescent="0.35">
      <c r="A24" s="7">
        <f>A4+A12+A19+A22+A16</f>
        <v>219524.75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sqref="A1:XFD21"/>
    </sheetView>
  </sheetViews>
  <sheetFormatPr defaultRowHeight="14.5" x14ac:dyDescent="0.35"/>
  <cols>
    <col min="1" max="1" width="10.453125" customWidth="1"/>
    <col min="2" max="2" width="54.54296875" customWidth="1"/>
  </cols>
  <sheetData>
    <row r="1" spans="1:2" x14ac:dyDescent="0.35">
      <c r="B1" s="1" t="s">
        <v>7</v>
      </c>
    </row>
    <row r="2" spans="1:2" x14ac:dyDescent="0.35">
      <c r="A2">
        <v>100762.70999999999</v>
      </c>
      <c r="B2" t="s">
        <v>3</v>
      </c>
    </row>
    <row r="3" spans="1:2" x14ac:dyDescent="0.35">
      <c r="A3" s="15">
        <f>A2</f>
        <v>100762.70999999999</v>
      </c>
      <c r="B3" s="2"/>
    </row>
    <row r="4" spans="1:2" x14ac:dyDescent="0.35">
      <c r="B4" s="1" t="s">
        <v>33</v>
      </c>
    </row>
    <row r="5" spans="1:2" x14ac:dyDescent="0.35">
      <c r="A5" s="26">
        <v>489350.88</v>
      </c>
      <c r="B5" t="s">
        <v>3</v>
      </c>
    </row>
    <row r="6" spans="1:2" x14ac:dyDescent="0.35">
      <c r="A6" s="15">
        <f>A5</f>
        <v>489350.88</v>
      </c>
      <c r="B6" s="2"/>
    </row>
    <row r="7" spans="1:2" x14ac:dyDescent="0.35">
      <c r="A7" s="1"/>
      <c r="B7" s="13" t="s">
        <v>13</v>
      </c>
    </row>
    <row r="8" spans="1:2" x14ac:dyDescent="0.35">
      <c r="A8" s="14">
        <v>175239.05</v>
      </c>
      <c r="B8" s="8" t="s">
        <v>3</v>
      </c>
    </row>
    <row r="9" spans="1:2" x14ac:dyDescent="0.35">
      <c r="A9" s="15">
        <f>A8</f>
        <v>175239.05</v>
      </c>
      <c r="B9" s="2"/>
    </row>
    <row r="10" spans="1:2" x14ac:dyDescent="0.35">
      <c r="A10" s="1"/>
      <c r="B10" s="13" t="s">
        <v>14</v>
      </c>
    </row>
    <row r="11" spans="1:2" x14ac:dyDescent="0.35">
      <c r="A11" s="26">
        <v>123154.34</v>
      </c>
      <c r="B11" s="8" t="s">
        <v>3</v>
      </c>
    </row>
    <row r="12" spans="1:2" x14ac:dyDescent="0.35">
      <c r="A12" s="15">
        <f>A11</f>
        <v>123154.34</v>
      </c>
      <c r="B12" s="2"/>
    </row>
    <row r="13" spans="1:2" x14ac:dyDescent="0.35">
      <c r="A13" s="1"/>
      <c r="B13" s="13" t="s">
        <v>15</v>
      </c>
    </row>
    <row r="14" spans="1:2" x14ac:dyDescent="0.35">
      <c r="A14" s="26">
        <v>32574</v>
      </c>
      <c r="B14" s="8" t="s">
        <v>3</v>
      </c>
    </row>
    <row r="15" spans="1:2" x14ac:dyDescent="0.35">
      <c r="A15" s="15">
        <f>A14</f>
        <v>32574</v>
      </c>
      <c r="B15" s="2"/>
    </row>
    <row r="16" spans="1:2" ht="19" customHeight="1" x14ac:dyDescent="0.35">
      <c r="A16" s="1"/>
      <c r="B16" s="13" t="s">
        <v>28</v>
      </c>
    </row>
    <row r="17" spans="1:2" s="21" customFormat="1" ht="19" customHeight="1" x14ac:dyDescent="0.35">
      <c r="A17" s="14">
        <v>80969.48</v>
      </c>
      <c r="B17" s="8" t="s">
        <v>3</v>
      </c>
    </row>
    <row r="18" spans="1:2" s="21" customFormat="1" ht="19" customHeight="1" x14ac:dyDescent="0.35">
      <c r="A18" s="15">
        <f>A17</f>
        <v>80969.48</v>
      </c>
      <c r="B18" s="24"/>
    </row>
    <row r="19" spans="1:2" s="21" customFormat="1" ht="19" customHeight="1" x14ac:dyDescent="0.35">
      <c r="A19" s="1"/>
      <c r="B19" s="13" t="s">
        <v>29</v>
      </c>
    </row>
    <row r="20" spans="1:2" s="21" customFormat="1" ht="19" customHeight="1" x14ac:dyDescent="0.35">
      <c r="A20" s="14">
        <v>50000</v>
      </c>
      <c r="B20" s="8" t="s">
        <v>3</v>
      </c>
    </row>
    <row r="21" spans="1:2" s="21" customFormat="1" ht="19" customHeight="1" x14ac:dyDescent="0.35">
      <c r="A21" s="15">
        <f>A20</f>
        <v>50000</v>
      </c>
      <c r="B21" s="24"/>
    </row>
    <row r="22" spans="1:2" ht="12" customHeight="1" x14ac:dyDescent="0.35">
      <c r="A22" s="1"/>
      <c r="B22" s="2"/>
    </row>
    <row r="23" spans="1:2" ht="11.5" customHeight="1" x14ac:dyDescent="0.35"/>
    <row r="24" spans="1:2" x14ac:dyDescent="0.35">
      <c r="A24" s="1">
        <f>A3+A6+A9+A12+A15+A18+A21</f>
        <v>1052050.46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sqref="A1:XFD13"/>
    </sheetView>
  </sheetViews>
  <sheetFormatPr defaultRowHeight="14.5" x14ac:dyDescent="0.35"/>
  <cols>
    <col min="1" max="1" width="12.453125" customWidth="1"/>
    <col min="2" max="2" width="58" customWidth="1"/>
  </cols>
  <sheetData>
    <row r="1" spans="1:2" x14ac:dyDescent="0.35">
      <c r="B1" s="1" t="s">
        <v>11</v>
      </c>
    </row>
    <row r="2" spans="1:2" x14ac:dyDescent="0.35">
      <c r="B2" s="20" t="s">
        <v>0</v>
      </c>
    </row>
    <row r="3" spans="1:2" x14ac:dyDescent="0.35">
      <c r="A3">
        <v>1104155.3</v>
      </c>
      <c r="B3" s="8" t="s">
        <v>3</v>
      </c>
    </row>
    <row r="4" spans="1:2" x14ac:dyDescent="0.35">
      <c r="A4">
        <v>234985.92</v>
      </c>
      <c r="B4" s="8" t="s">
        <v>17</v>
      </c>
    </row>
    <row r="5" spans="1:2" s="21" customFormat="1" x14ac:dyDescent="0.35">
      <c r="A5" s="1">
        <f>SUM(A3:A4)</f>
        <v>1339141.22</v>
      </c>
      <c r="B5" s="8"/>
    </row>
    <row r="6" spans="1:2" s="21" customFormat="1" x14ac:dyDescent="0.35">
      <c r="B6" s="8"/>
    </row>
    <row r="7" spans="1:2" s="21" customFormat="1" ht="15.5" x14ac:dyDescent="0.35">
      <c r="B7" s="25" t="s">
        <v>25</v>
      </c>
    </row>
    <row r="8" spans="1:2" s="21" customFormat="1" x14ac:dyDescent="0.35">
      <c r="B8" s="20" t="s">
        <v>0</v>
      </c>
    </row>
    <row r="9" spans="1:2" x14ac:dyDescent="0.35">
      <c r="A9" s="21">
        <v>4445.7</v>
      </c>
      <c r="B9" s="10" t="s">
        <v>26</v>
      </c>
    </row>
    <row r="10" spans="1:2" ht="14.15" customHeight="1" x14ac:dyDescent="0.35">
      <c r="A10" s="21">
        <v>18848.25</v>
      </c>
      <c r="B10" s="19" t="s">
        <v>27</v>
      </c>
    </row>
    <row r="11" spans="1:2" hidden="1" x14ac:dyDescent="0.35">
      <c r="A11" s="9"/>
      <c r="B11" s="10" t="s">
        <v>18</v>
      </c>
    </row>
    <row r="12" spans="1:2" ht="29" hidden="1" x14ac:dyDescent="0.35">
      <c r="A12" s="9"/>
      <c r="B12" s="19" t="s">
        <v>19</v>
      </c>
    </row>
    <row r="13" spans="1:2" x14ac:dyDescent="0.35">
      <c r="A13" s="1">
        <f>SUM(A9:A12)</f>
        <v>23293.95</v>
      </c>
      <c r="B13" s="8"/>
    </row>
    <row r="14" spans="1:2" x14ac:dyDescent="0.35">
      <c r="B14" s="8"/>
    </row>
    <row r="15" spans="1:2" x14ac:dyDescent="0.35">
      <c r="B15" s="8"/>
    </row>
    <row r="16" spans="1:2" x14ac:dyDescent="0.35">
      <c r="A16" s="1"/>
      <c r="B16" s="8"/>
    </row>
    <row r="17" spans="1:2" x14ac:dyDescent="0.35">
      <c r="A17" s="3"/>
      <c r="B17" s="8"/>
    </row>
    <row r="18" spans="1:2" x14ac:dyDescent="0.35">
      <c r="A18" s="3"/>
    </row>
    <row r="19" spans="1:2" x14ac:dyDescent="0.35">
      <c r="A19" s="4"/>
    </row>
    <row r="21" spans="1:2" x14ac:dyDescent="0.35">
      <c r="A21" s="4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Касові видатки вересень2025 (2)</vt:lpstr>
      <vt:lpstr>Кротошин</vt:lpstr>
      <vt:lpstr>Виннички</vt:lpstr>
      <vt:lpstr>Звенигород</vt:lpstr>
      <vt:lpstr>Старе село</vt:lpstr>
      <vt:lpstr>Миколаїв</vt:lpstr>
      <vt:lpstr>муз,спорт школи</vt:lpstr>
      <vt:lpstr>Управління</vt:lpstr>
      <vt:lpstr>'Касові видатки вересень2025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2025-10-08T13:36:17Z</dcterms:modified>
</cp:coreProperties>
</file>