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50" windowHeight="0" tabRatio="723"/>
  </bookViews>
  <sheets>
    <sheet name="Касові Жовтень 2025 (2)" sheetId="33" r:id="rId1"/>
    <sheet name="Кротошин" sheetId="4" state="hidden" r:id="rId2"/>
    <sheet name="Виннички" sheetId="5" state="hidden" r:id="rId3"/>
    <sheet name="Звенигород" sheetId="11" state="hidden" r:id="rId4"/>
    <sheet name="Старе село" sheetId="12" state="hidden" r:id="rId5"/>
    <sheet name="Миколаїв" sheetId="10" state="hidden" r:id="rId6"/>
    <sheet name="муз,спорт школи" sheetId="6" state="hidden" r:id="rId7"/>
    <sheet name="Управління" sheetId="8" state="hidden" r:id="rId8"/>
  </sheets>
  <definedNames>
    <definedName name="_xlnm.Print_Area" localSheetId="0">'Касові Жовтень 2025 (2)'!$A$2:$C$59</definedName>
  </definedNames>
  <calcPr calcId="162913"/>
</workbook>
</file>

<file path=xl/calcChain.xml><?xml version="1.0" encoding="utf-8"?>
<calcChain xmlns="http://schemas.openxmlformats.org/spreadsheetml/2006/main">
  <c r="B64" i="33" l="1"/>
  <c r="B63" i="33"/>
  <c r="B62" i="33"/>
  <c r="B61" i="33"/>
  <c r="B60" i="33"/>
  <c r="B59" i="33"/>
  <c r="B58" i="33"/>
  <c r="B57" i="33"/>
  <c r="B56" i="33"/>
  <c r="B55" i="33"/>
  <c r="C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C39" i="33"/>
  <c r="C38" i="33"/>
  <c r="C37" i="33" s="1"/>
  <c r="B36" i="33"/>
  <c r="B35" i="33"/>
  <c r="C34" i="33"/>
  <c r="B32" i="33"/>
  <c r="C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C15" i="33"/>
  <c r="C12" i="33" s="1"/>
  <c r="B13" i="33"/>
  <c r="B11" i="33"/>
  <c r="C10" i="33"/>
  <c r="C8" i="33"/>
  <c r="C7" i="33"/>
  <c r="C5" i="33"/>
  <c r="B38" i="33" l="1"/>
  <c r="B31" i="33"/>
  <c r="B5" i="33"/>
  <c r="B10" i="33"/>
  <c r="B14" i="33"/>
  <c r="B54" i="33"/>
  <c r="B39" i="33"/>
  <c r="B9" i="33"/>
  <c r="C6" i="33"/>
  <c r="C4" i="33" s="1"/>
  <c r="B8" i="33"/>
  <c r="B37" i="33"/>
  <c r="B7" i="33"/>
  <c r="B15" i="33"/>
  <c r="B34" i="33"/>
  <c r="B6" i="33" l="1"/>
  <c r="B12" i="33"/>
  <c r="B65" i="33" l="1"/>
  <c r="B4" i="33"/>
  <c r="A24" i="6" l="1"/>
  <c r="A24" i="10" l="1"/>
  <c r="A9" i="10"/>
  <c r="A16" i="10"/>
  <c r="A25" i="12"/>
  <c r="A9" i="12"/>
  <c r="A16" i="12"/>
  <c r="A14" i="11"/>
  <c r="A9" i="11"/>
  <c r="A15" i="11"/>
  <c r="A9" i="5"/>
  <c r="A23" i="12" l="1"/>
  <c r="A20" i="12"/>
  <c r="A12" i="12"/>
  <c r="A7" i="12"/>
  <c r="A4" i="12"/>
  <c r="A22" i="11"/>
  <c r="A19" i="11"/>
  <c r="A12" i="11"/>
  <c r="A24" i="11" s="1"/>
  <c r="A7" i="11"/>
  <c r="A4" i="11"/>
  <c r="A22" i="10"/>
  <c r="A19" i="10"/>
  <c r="A12" i="10"/>
  <c r="A7" i="10"/>
  <c r="A4" i="10"/>
  <c r="A21" i="6"/>
  <c r="A18" i="6"/>
  <c r="A13" i="8"/>
  <c r="A5" i="8"/>
  <c r="A12" i="5" l="1"/>
  <c r="A4" i="5" l="1"/>
  <c r="A4" i="4"/>
  <c r="A15" i="6"/>
  <c r="A12" i="6"/>
  <c r="A9" i="6"/>
  <c r="A20" i="4" l="1"/>
  <c r="A11" i="4"/>
  <c r="A7" i="4"/>
  <c r="A7" i="5"/>
  <c r="A18" i="5"/>
  <c r="A15" i="5"/>
  <c r="A17" i="4"/>
  <c r="A6" i="6"/>
  <c r="A3" i="6"/>
  <c r="A14" i="4"/>
  <c r="A22" i="4" l="1"/>
  <c r="A20" i="5"/>
</calcChain>
</file>

<file path=xl/sharedStrings.xml><?xml version="1.0" encoding="utf-8"?>
<sst xmlns="http://schemas.openxmlformats.org/spreadsheetml/2006/main" count="151" uniqueCount="89">
  <si>
    <t>січень</t>
  </si>
  <si>
    <t>школа</t>
  </si>
  <si>
    <t>заробітна плата (обслуговуючий персонал)</t>
  </si>
  <si>
    <t>заробітна плата</t>
  </si>
  <si>
    <t>світло</t>
  </si>
  <si>
    <t>Народний дім</t>
  </si>
  <si>
    <t>Заробітна плата</t>
  </si>
  <si>
    <t>Спортивна школа</t>
  </si>
  <si>
    <t>Бібліотека</t>
  </si>
  <si>
    <t>Адмін.буд.</t>
  </si>
  <si>
    <t xml:space="preserve">Вуличне освітлення </t>
  </si>
  <si>
    <t>Управління</t>
  </si>
  <si>
    <t>днз</t>
  </si>
  <si>
    <t>Відділ освіти</t>
  </si>
  <si>
    <t>Відділ культури</t>
  </si>
  <si>
    <t>КЗ "Інформаційно ресурсний центр"</t>
  </si>
  <si>
    <t>Механізоване зимове прибирання снігу</t>
  </si>
  <si>
    <t>нарахування на заробітну плату</t>
  </si>
  <si>
    <t>Пл.за пiдкл.клiєнт.до дист.сист.з вид.2-ох зах.нос.ключiвUSB ток</t>
  </si>
  <si>
    <t>екологiчний податок за викиди забруднюючих реч.в атмосф.повiтря стац.джер.забр.</t>
  </si>
  <si>
    <t>газ</t>
  </si>
  <si>
    <t>матеріальна допомога</t>
  </si>
  <si>
    <t>екологічний</t>
  </si>
  <si>
    <t>Видатки по Кротошинському старостинському округу</t>
  </si>
  <si>
    <t>Видатки по Винничківському старостинському округу</t>
  </si>
  <si>
    <t>Організаційно-господарська діяльність</t>
  </si>
  <si>
    <t>Пл.за природний газ</t>
  </si>
  <si>
    <t>Пл. за штампи клiше, печатки клiше, фурнiтуру</t>
  </si>
  <si>
    <t>КП "Давидів"</t>
  </si>
  <si>
    <t>КП "Пасічани"</t>
  </si>
  <si>
    <t>Видатки по Звенигородському старостинському округу</t>
  </si>
  <si>
    <t>Видатки по Старосільському старостинському округу</t>
  </si>
  <si>
    <t>Видатки по Миколаївському старостинському округу</t>
  </si>
  <si>
    <t>Музичні школи</t>
  </si>
  <si>
    <t>Світло</t>
  </si>
  <si>
    <t xml:space="preserve">Газ </t>
  </si>
  <si>
    <t>Водопостачання</t>
  </si>
  <si>
    <t>Деритизація, дезінфекція</t>
  </si>
  <si>
    <t xml:space="preserve">ШКОЛИ </t>
  </si>
  <si>
    <t>Вивіз сміття</t>
  </si>
  <si>
    <t>Придбання (КЕКВ 2210):</t>
  </si>
  <si>
    <t>Комунальні послуги (КЕКВ 2270):</t>
  </si>
  <si>
    <t>Послуги інші (КЕКВ 2240)</t>
  </si>
  <si>
    <t>Екологічний податок</t>
  </si>
  <si>
    <t>ЗАРПЛАТА (КЕКВ 2111+2120)</t>
  </si>
  <si>
    <t>Матеріальні допомоги населенню</t>
  </si>
  <si>
    <t xml:space="preserve">РАЗОМ </t>
  </si>
  <si>
    <t>Медикаменти</t>
  </si>
  <si>
    <t>Інтернет, телекомунікаційні послуги</t>
  </si>
  <si>
    <t xml:space="preserve">Встановлення та утримання газопостачання </t>
  </si>
  <si>
    <t>Видатки на відрядження 2250</t>
  </si>
  <si>
    <t>Плата за послуги харчування</t>
  </si>
  <si>
    <t>Ремонт сходів, ремонт інженерних споруд для укриття, монтаж та встановлення поручнів</t>
  </si>
  <si>
    <t>Еологічний податок</t>
  </si>
  <si>
    <t>Чистка димоходів, Технічне обслуговування  та ремонт генератора</t>
  </si>
  <si>
    <t>Встановлення,повірка лічильника газу,Встановлення,повірка лічильника світла, пломбування(розпломбування лічильника) світла-газу</t>
  </si>
  <si>
    <t>Послуги з благоустрою , розробка документації(виготовлення та монтаж поручнів), розробка ПКД</t>
  </si>
  <si>
    <t>Лампа, світильники, лампочки</t>
  </si>
  <si>
    <t>Інші Виплати на населення  2730</t>
  </si>
  <si>
    <t>Навчання освітян з цивільного захисту та пож.безпеки</t>
  </si>
  <si>
    <t xml:space="preserve">Табличка фасадна </t>
  </si>
  <si>
    <t>Бензиновий тример, жилка, масло для тримера</t>
  </si>
  <si>
    <t>Бутильована вода</t>
  </si>
  <si>
    <t>Послуги з реєстрації номерних знаків</t>
  </si>
  <si>
    <t>1142 Інші програми та заходи в сфері освіти</t>
  </si>
  <si>
    <t>Пальне для генераторів</t>
  </si>
  <si>
    <t>Виготовлення технічного паспорта та внесення в ЄДЕССБ</t>
  </si>
  <si>
    <t>Винничківська гімназія</t>
  </si>
  <si>
    <t>Послуги із благоустрою, проведення оцінки майна, правовий супровід</t>
  </si>
  <si>
    <r>
      <rPr>
        <b/>
        <sz val="16"/>
        <color theme="1"/>
        <rFont val="Calibri"/>
        <family val="2"/>
        <charset val="204"/>
        <scheme val="minor"/>
      </rPr>
      <t xml:space="preserve">ПОСЛУГИ повязані з ПЗ та обслуг офісної.техніки </t>
    </r>
    <r>
      <rPr>
        <sz val="16"/>
        <color theme="1"/>
        <rFont val="Calibri"/>
        <family val="2"/>
        <charset val="204"/>
        <scheme val="minor"/>
      </rPr>
      <t>(картриджі, пот.ремонт, налашт програм, мереж, програмне забезпечення і т.д)</t>
    </r>
  </si>
  <si>
    <t>Страхування, охоронні послуги, , техн. обслугов.пож.сигналізація</t>
  </si>
  <si>
    <t>Кубки</t>
  </si>
  <si>
    <t>Послуги ЄДЕБО</t>
  </si>
  <si>
    <t>Господарські товри (побутова хімія)</t>
  </si>
  <si>
    <t>Перезарядка вогнегасників</t>
  </si>
  <si>
    <t>РАЗОМ Жовтень 2025</t>
  </si>
  <si>
    <t>Послуги технічного обслуговування газового обладнання та  ситеми газопостачання,Пiдготовка до опалювального сезону, зведення захисних засобів огорожі, Обслуговування та ремонт котельні,Повірка приладів газу</t>
  </si>
  <si>
    <t>Встановлення відеонагляду</t>
  </si>
  <si>
    <t>Запчастини для школярика</t>
  </si>
  <si>
    <t>Меблі для стем лабораторії</t>
  </si>
  <si>
    <t>Шафки для роздягальні</t>
  </si>
  <si>
    <t>Бак для води</t>
  </si>
  <si>
    <t>Будівельні матеріали (бетон)</t>
  </si>
  <si>
    <t>Палиаво для школярика</t>
  </si>
  <si>
    <t>Послуги з електромонтажних робіт, встановлення автоматичного вимикача електромережі ідальні</t>
  </si>
  <si>
    <t>Техогляд транспортного засобу, технічне обслуговування,ремонт та стархування ТЗ, шиномонтаж</t>
  </si>
  <si>
    <t xml:space="preserve">Будівельні матеріали </t>
  </si>
  <si>
    <t>Маячок для школярика</t>
  </si>
  <si>
    <t>Медичний огляд працівників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</si>
</sst>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2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0" fillId="0" borderId="0" xfId="0" applyNumberFormat="1"/>
    <xf numFmtId="2" fontId="2" fillId="0" borderId="0" xfId="0" applyNumberFormat="1" applyFont="1"/>
    <xf numFmtId="0" fontId="0" fillId="0" borderId="0" xfId="0" applyAlignment="1">
      <alignment horizontal="center"/>
    </xf>
    <xf numFmtId="2" fontId="0" fillId="0" borderId="0" xfId="0" applyNumberFormat="1" applyFont="1"/>
    <xf numFmtId="2" fontId="2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2" fontId="0" fillId="0" borderId="0" xfId="0" applyNumberFormat="1" applyFont="1" applyFill="1" applyAlignment="1">
      <alignment horizontal="right"/>
    </xf>
    <xf numFmtId="2" fontId="0" fillId="0" borderId="0" xfId="0" applyNumberFormat="1" applyFill="1" applyAlignment="1">
      <alignment horizontal="left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/>
    <xf numFmtId="0" fontId="2" fillId="2" borderId="0" xfId="0" applyFont="1" applyFill="1"/>
    <xf numFmtId="2" fontId="2" fillId="2" borderId="0" xfId="0" applyNumberFormat="1" applyFont="1" applyFill="1"/>
    <xf numFmtId="2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left" wrapText="1"/>
    </xf>
    <xf numFmtId="0" fontId="3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4" fillId="0" borderId="0" xfId="0" applyNumberFormat="1" applyFont="1" applyFill="1" applyAlignment="1">
      <alignment horizontal="left"/>
    </xf>
    <xf numFmtId="2" fontId="0" fillId="0" borderId="0" xfId="0" applyNumberFormat="1" applyBorder="1"/>
    <xf numFmtId="0" fontId="2" fillId="3" borderId="0" xfId="0" applyFont="1" applyFill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5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5" fillId="4" borderId="0" xfId="0" applyFont="1" applyFill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6" fillId="0" borderId="7" xfId="0" applyFont="1" applyBorder="1" applyAlignment="1">
      <alignment wrapText="1"/>
    </xf>
    <xf numFmtId="0" fontId="8" fillId="2" borderId="16" xfId="0" applyFont="1" applyFill="1" applyBorder="1" applyAlignment="1">
      <alignment horizontal="left" wrapText="1"/>
    </xf>
    <xf numFmtId="4" fontId="9" fillId="2" borderId="17" xfId="0" applyNumberFormat="1" applyFont="1" applyFill="1" applyBorder="1" applyAlignment="1">
      <alignment horizontal="center" wrapText="1"/>
    </xf>
    <xf numFmtId="0" fontId="12" fillId="0" borderId="0" xfId="0" applyFont="1" applyFill="1" applyAlignment="1">
      <alignment wrapText="1"/>
    </xf>
    <xf numFmtId="4" fontId="9" fillId="5" borderId="9" xfId="0" applyNumberFormat="1" applyFont="1" applyFill="1" applyBorder="1" applyAlignment="1">
      <alignment horizontal="center" wrapText="1"/>
    </xf>
    <xf numFmtId="0" fontId="9" fillId="5" borderId="0" xfId="0" applyFont="1" applyFill="1" applyAlignment="1">
      <alignment wrapText="1"/>
    </xf>
    <xf numFmtId="4" fontId="9" fillId="5" borderId="10" xfId="0" applyNumberFormat="1" applyFont="1" applyFill="1" applyBorder="1" applyAlignment="1">
      <alignment horizontal="center" wrapText="1"/>
    </xf>
    <xf numFmtId="4" fontId="11" fillId="5" borderId="10" xfId="0" applyNumberFormat="1" applyFont="1" applyFill="1" applyBorder="1" applyAlignment="1">
      <alignment horizontal="center" wrapText="1"/>
    </xf>
    <xf numFmtId="0" fontId="12" fillId="5" borderId="0" xfId="0" applyFont="1" applyFill="1" applyAlignment="1">
      <alignment wrapText="1"/>
    </xf>
    <xf numFmtId="0" fontId="8" fillId="5" borderId="18" xfId="0" applyFont="1" applyFill="1" applyBorder="1" applyAlignment="1">
      <alignment horizontal="left" wrapText="1"/>
    </xf>
    <xf numFmtId="0" fontId="5" fillId="5" borderId="0" xfId="0" applyFont="1" applyFill="1" applyBorder="1" applyAlignment="1">
      <alignment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wrapText="1"/>
    </xf>
    <xf numFmtId="0" fontId="10" fillId="7" borderId="0" xfId="0" applyFont="1" applyFill="1" applyAlignment="1">
      <alignment wrapText="1"/>
    </xf>
    <xf numFmtId="4" fontId="11" fillId="7" borderId="1" xfId="0" applyNumberFormat="1" applyFont="1" applyFill="1" applyBorder="1" applyAlignment="1">
      <alignment horizontal="center" wrapText="1"/>
    </xf>
    <xf numFmtId="4" fontId="10" fillId="7" borderId="3" xfId="0" applyNumberFormat="1" applyFont="1" applyFill="1" applyBorder="1" applyAlignment="1">
      <alignment horizontal="center" wrapText="1"/>
    </xf>
    <xf numFmtId="4" fontId="10" fillId="7" borderId="6" xfId="0" applyNumberFormat="1" applyFont="1" applyFill="1" applyBorder="1" applyAlignment="1">
      <alignment horizontal="center" wrapText="1"/>
    </xf>
    <xf numFmtId="0" fontId="11" fillId="7" borderId="0" xfId="0" applyFont="1" applyFill="1" applyAlignment="1">
      <alignment wrapText="1"/>
    </xf>
    <xf numFmtId="0" fontId="5" fillId="6" borderId="0" xfId="0" applyFont="1" applyFill="1" applyBorder="1" applyAlignment="1">
      <alignment wrapText="1"/>
    </xf>
    <xf numFmtId="0" fontId="5" fillId="6" borderId="0" xfId="0" applyFont="1" applyFill="1" applyAlignment="1">
      <alignment wrapText="1"/>
    </xf>
    <xf numFmtId="0" fontId="15" fillId="2" borderId="11" xfId="0" applyFont="1" applyFill="1" applyBorder="1" applyAlignment="1">
      <alignment wrapText="1"/>
    </xf>
    <xf numFmtId="4" fontId="13" fillId="2" borderId="12" xfId="0" applyNumberFormat="1" applyFont="1" applyFill="1" applyBorder="1" applyAlignment="1">
      <alignment horizontal="center" wrapText="1"/>
    </xf>
    <xf numFmtId="4" fontId="13" fillId="2" borderId="13" xfId="0" applyNumberFormat="1" applyFont="1" applyFill="1" applyBorder="1" applyAlignment="1">
      <alignment horizontal="center" wrapText="1"/>
    </xf>
    <xf numFmtId="0" fontId="15" fillId="0" borderId="0" xfId="0" applyFont="1" applyFill="1" applyBorder="1" applyAlignment="1">
      <alignment wrapText="1"/>
    </xf>
    <xf numFmtId="0" fontId="15" fillId="2" borderId="0" xfId="0" applyFont="1" applyFill="1" applyBorder="1" applyAlignment="1">
      <alignment wrapText="1"/>
    </xf>
    <xf numFmtId="0" fontId="15" fillId="2" borderId="4" xfId="0" applyFont="1" applyFill="1" applyBorder="1" applyAlignment="1">
      <alignment wrapText="1"/>
    </xf>
    <xf numFmtId="4" fontId="10" fillId="7" borderId="14" xfId="0" applyNumberFormat="1" applyFont="1" applyFill="1" applyBorder="1" applyAlignment="1">
      <alignment wrapText="1"/>
    </xf>
    <xf numFmtId="0" fontId="14" fillId="7" borderId="15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4" fontId="17" fillId="5" borderId="12" xfId="0" applyNumberFormat="1" applyFont="1" applyFill="1" applyBorder="1" applyAlignment="1">
      <alignment horizontal="center" vertical="center" wrapText="1"/>
    </xf>
    <xf numFmtId="4" fontId="18" fillId="7" borderId="1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wrapText="1"/>
    </xf>
    <xf numFmtId="4" fontId="17" fillId="4" borderId="12" xfId="0" applyNumberFormat="1" applyFont="1" applyFill="1" applyBorder="1" applyAlignment="1">
      <alignment horizontal="center" wrapText="1"/>
    </xf>
    <xf numFmtId="4" fontId="17" fillId="4" borderId="5" xfId="0" applyNumberFormat="1" applyFont="1" applyFill="1" applyBorder="1" applyAlignment="1">
      <alignment horizontal="center" wrapText="1"/>
    </xf>
    <xf numFmtId="4" fontId="17" fillId="5" borderId="12" xfId="0" applyNumberFormat="1" applyFont="1" applyFill="1" applyBorder="1" applyAlignment="1">
      <alignment horizontal="center" wrapText="1"/>
    </xf>
    <xf numFmtId="0" fontId="16" fillId="0" borderId="7" xfId="0" applyFont="1" applyFill="1" applyBorder="1" applyAlignment="1">
      <alignment wrapText="1"/>
    </xf>
    <xf numFmtId="4" fontId="18" fillId="7" borderId="5" xfId="0" applyNumberFormat="1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wrapText="1"/>
    </xf>
    <xf numFmtId="4" fontId="17" fillId="6" borderId="12" xfId="0" applyNumberFormat="1" applyFont="1" applyFill="1" applyBorder="1" applyAlignment="1">
      <alignment horizontal="center" wrapText="1"/>
    </xf>
    <xf numFmtId="4" fontId="17" fillId="6" borderId="5" xfId="0" applyNumberFormat="1" applyFont="1" applyFill="1" applyBorder="1" applyAlignment="1">
      <alignment horizontal="center" wrapText="1"/>
    </xf>
    <xf numFmtId="4" fontId="17" fillId="5" borderId="1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wrapText="1"/>
    </xf>
    <xf numFmtId="0" fontId="19" fillId="0" borderId="16" xfId="0" applyFont="1" applyFill="1" applyBorder="1" applyAlignment="1">
      <alignment wrapText="1"/>
    </xf>
    <xf numFmtId="4" fontId="18" fillId="7" borderId="3" xfId="0" applyNumberFormat="1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left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4" fontId="18" fillId="7" borderId="2" xfId="0" applyNumberFormat="1" applyFont="1" applyFill="1" applyBorder="1" applyAlignment="1">
      <alignment horizontal="center" vertical="center" wrapText="1"/>
    </xf>
    <xf numFmtId="4" fontId="18" fillId="2" borderId="5" xfId="0" applyNumberFormat="1" applyFont="1" applyFill="1" applyBorder="1" applyAlignment="1">
      <alignment horizontal="center" wrapText="1"/>
    </xf>
    <xf numFmtId="4" fontId="16" fillId="7" borderId="1" xfId="0" applyNumberFormat="1" applyFont="1" applyFill="1" applyBorder="1" applyAlignment="1">
      <alignment horizontal="center" wrapText="1"/>
    </xf>
    <xf numFmtId="4" fontId="18" fillId="7" borderId="1" xfId="0" applyNumberFormat="1" applyFont="1" applyFill="1" applyBorder="1" applyAlignment="1">
      <alignment horizontal="center" wrapText="1"/>
    </xf>
    <xf numFmtId="0" fontId="7" fillId="6" borderId="7" xfId="0" applyFont="1" applyFill="1" applyBorder="1" applyAlignment="1">
      <alignment horizontal="center" vertical="center" wrapText="1"/>
    </xf>
    <xf numFmtId="4" fontId="18" fillId="6" borderId="1" xfId="0" applyNumberFormat="1" applyFont="1" applyFill="1" applyBorder="1" applyAlignment="1">
      <alignment horizontal="center" wrapText="1"/>
    </xf>
    <xf numFmtId="4" fontId="18" fillId="7" borderId="5" xfId="0" applyNumberFormat="1" applyFont="1" applyFill="1" applyBorder="1" applyAlignment="1">
      <alignment horizontal="center" wrapText="1"/>
    </xf>
    <xf numFmtId="0" fontId="7" fillId="6" borderId="7" xfId="0" applyFont="1" applyFill="1" applyBorder="1" applyAlignment="1">
      <alignment horizontal="center" wrapText="1"/>
    </xf>
    <xf numFmtId="4" fontId="18" fillId="6" borderId="5" xfId="0" applyNumberFormat="1" applyFont="1" applyFill="1" applyBorder="1" applyAlignment="1">
      <alignment horizontal="center" wrapText="1"/>
    </xf>
    <xf numFmtId="164" fontId="18" fillId="7" borderId="5" xfId="0" applyNumberFormat="1" applyFont="1" applyFill="1" applyBorder="1" applyAlignment="1">
      <alignment horizontal="center" wrapText="1"/>
    </xf>
    <xf numFmtId="4" fontId="17" fillId="5" borderId="12" xfId="0" quotePrefix="1" applyNumberFormat="1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4" fontId="18" fillId="4" borderId="1" xfId="0" applyNumberFormat="1" applyFont="1" applyFill="1" applyBorder="1" applyAlignment="1">
      <alignment horizontal="center" wrapText="1"/>
    </xf>
    <xf numFmtId="0" fontId="16" fillId="0" borderId="7" xfId="0" applyFont="1" applyBorder="1" applyAlignment="1">
      <alignment vertical="center" wrapText="1"/>
    </xf>
    <xf numFmtId="4" fontId="17" fillId="2" borderId="12" xfId="0" applyNumberFormat="1" applyFont="1" applyFill="1" applyBorder="1" applyAlignment="1">
      <alignment horizontal="center" wrapText="1"/>
    </xf>
    <xf numFmtId="0" fontId="7" fillId="8" borderId="7" xfId="0" applyFont="1" applyFill="1" applyBorder="1" applyAlignment="1">
      <alignment horizontal="center" vertical="center" wrapText="1"/>
    </xf>
    <xf numFmtId="4" fontId="7" fillId="8" borderId="12" xfId="0" applyNumberFormat="1" applyFont="1" applyFill="1" applyBorder="1" applyAlignment="1">
      <alignment horizontal="center" vertical="center" wrapText="1"/>
    </xf>
    <xf numFmtId="4" fontId="7" fillId="8" borderId="5" xfId="0" applyNumberFormat="1" applyFont="1" applyFill="1" applyBorder="1" applyAlignment="1">
      <alignment horizontal="center" vertical="center" wrapText="1"/>
    </xf>
    <xf numFmtId="0" fontId="21" fillId="0" borderId="7" xfId="0" applyFont="1" applyBorder="1" applyAlignment="1">
      <alignment wrapText="1"/>
    </xf>
    <xf numFmtId="164" fontId="17" fillId="5" borderId="12" xfId="0" applyNumberFormat="1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66"/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224"/>
  <sheetViews>
    <sheetView tabSelected="1" view="pageBreakPreview" zoomScale="40" zoomScaleNormal="60" zoomScaleSheetLayoutView="40" workbookViewId="0">
      <pane ySplit="3" topLeftCell="A4" activePane="bottomLeft" state="frozen"/>
      <selection pane="bottomLeft" activeCell="I6" sqref="I6"/>
    </sheetView>
  </sheetViews>
  <sheetFormatPr defaultColWidth="9.1796875" defaultRowHeight="15.5" x14ac:dyDescent="0.35"/>
  <cols>
    <col min="1" max="1" width="48.81640625" style="33" customWidth="1"/>
    <col min="2" max="2" width="21.26953125" style="49" customWidth="1"/>
    <col min="3" max="3" width="19.81640625" style="61" customWidth="1"/>
    <col min="4" max="23" width="9.1796875" style="31"/>
    <col min="24" max="27" width="9.1796875" style="32"/>
    <col min="28" max="16384" width="9.1796875" style="33"/>
  </cols>
  <sheetData>
    <row r="1" spans="1:27" s="28" customFormat="1" thickBot="1" x14ac:dyDescent="0.35">
      <c r="B1" s="46"/>
      <c r="C1" s="57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30"/>
      <c r="Y1" s="30"/>
      <c r="Z1" s="30"/>
      <c r="AA1" s="30"/>
    </row>
    <row r="2" spans="1:27" s="28" customFormat="1" ht="14.15" customHeight="1" x14ac:dyDescent="0.3">
      <c r="A2" s="116" t="s">
        <v>75</v>
      </c>
      <c r="B2" s="117"/>
      <c r="C2" s="70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30"/>
      <c r="Y2" s="30"/>
      <c r="Z2" s="30"/>
      <c r="AA2" s="30"/>
    </row>
    <row r="3" spans="1:27" ht="45.5" thickBot="1" x14ac:dyDescent="0.35">
      <c r="A3" s="118"/>
      <c r="B3" s="119"/>
      <c r="C3" s="71" t="s">
        <v>67</v>
      </c>
    </row>
    <row r="4" spans="1:27" s="69" customFormat="1" ht="25" x14ac:dyDescent="0.5">
      <c r="A4" s="64" t="s">
        <v>38</v>
      </c>
      <c r="B4" s="65">
        <f>SUM(C4:C4)</f>
        <v>119342.05</v>
      </c>
      <c r="C4" s="66">
        <f t="shared" ref="C4" si="0">C6+C12+C31+C34+C37+C39+C54+C57+C58+C5</f>
        <v>119342.05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8"/>
      <c r="U4" s="68"/>
      <c r="V4" s="68"/>
      <c r="W4" s="68"/>
    </row>
    <row r="5" spans="1:27" s="34" customFormat="1" ht="36" customHeight="1" x14ac:dyDescent="0.4">
      <c r="A5" s="114" t="s">
        <v>44</v>
      </c>
      <c r="B5" s="73">
        <f>SUM(C5:C5)</f>
        <v>88699.94</v>
      </c>
      <c r="C5" s="74">
        <f>13899.04+74800.9</f>
        <v>88699.94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</row>
    <row r="6" spans="1:27" s="39" customFormat="1" ht="20" x14ac:dyDescent="0.4">
      <c r="A6" s="75" t="s">
        <v>41</v>
      </c>
      <c r="B6" s="76">
        <f>SUM(C6:C6)</f>
        <v>10485.81</v>
      </c>
      <c r="C6" s="77">
        <f>SUM(C7:C11)</f>
        <v>10485.81</v>
      </c>
    </row>
    <row r="7" spans="1:27" s="34" customFormat="1" ht="20.5" x14ac:dyDescent="0.45">
      <c r="A7" s="72" t="s">
        <v>35</v>
      </c>
      <c r="B7" s="78">
        <f>SUM(C7:C7)</f>
        <v>2076.67</v>
      </c>
      <c r="C7" s="74">
        <f>2076.67</f>
        <v>2076.67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</row>
    <row r="8" spans="1:27" s="34" customFormat="1" ht="20.5" x14ac:dyDescent="0.45">
      <c r="A8" s="79" t="s">
        <v>34</v>
      </c>
      <c r="B8" s="78">
        <f>SUM(C8:C8)</f>
        <v>7962.74</v>
      </c>
      <c r="C8" s="74">
        <f>1716.69+6246.05</f>
        <v>7962.74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s="34" customFormat="1" ht="20.5" x14ac:dyDescent="0.45">
      <c r="A9" s="79" t="s">
        <v>36</v>
      </c>
      <c r="B9" s="78">
        <f>SUM(C9:C9)</f>
        <v>0</v>
      </c>
      <c r="C9" s="74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</row>
    <row r="10" spans="1:27" s="34" customFormat="1" ht="20" customHeight="1" x14ac:dyDescent="0.45">
      <c r="A10" s="72" t="s">
        <v>39</v>
      </c>
      <c r="B10" s="78">
        <f>SUM(C10:C10)</f>
        <v>446.4</v>
      </c>
      <c r="C10" s="74">
        <f>3*124*1.2</f>
        <v>446.4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s="34" customFormat="1" ht="23" customHeight="1" x14ac:dyDescent="0.45">
      <c r="A11" s="72" t="s">
        <v>65</v>
      </c>
      <c r="B11" s="78">
        <f>SUM(C11:C11)</f>
        <v>0</v>
      </c>
      <c r="C11" s="8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s="63" customFormat="1" ht="20" x14ac:dyDescent="0.4">
      <c r="A12" s="81" t="s">
        <v>42</v>
      </c>
      <c r="B12" s="82">
        <f>SUM(C12:C12)</f>
        <v>2721.3</v>
      </c>
      <c r="C12" s="83">
        <f t="shared" ref="C12" si="1">SUM(C13:C30)</f>
        <v>2721.3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</row>
    <row r="13" spans="1:27" s="34" customFormat="1" ht="20.5" x14ac:dyDescent="0.45">
      <c r="A13" s="79" t="s">
        <v>74</v>
      </c>
      <c r="B13" s="84">
        <f>SUM(C13:C13)</f>
        <v>0</v>
      </c>
      <c r="C13" s="74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</row>
    <row r="14" spans="1:27" s="34" customFormat="1" ht="20.5" x14ac:dyDescent="0.45">
      <c r="A14" s="79" t="s">
        <v>88</v>
      </c>
      <c r="B14" s="84">
        <f>SUM(C14:C14)</f>
        <v>447.6</v>
      </c>
      <c r="C14" s="74">
        <v>447.6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</row>
    <row r="15" spans="1:27" s="34" customFormat="1" ht="20.5" x14ac:dyDescent="0.45">
      <c r="A15" s="79" t="s">
        <v>48</v>
      </c>
      <c r="B15" s="84">
        <f>SUM(C15:C15)</f>
        <v>1020</v>
      </c>
      <c r="C15" s="74">
        <f>1020</f>
        <v>1020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</row>
    <row r="16" spans="1:27" s="34" customFormat="1" ht="20.5" x14ac:dyDescent="0.45">
      <c r="A16" s="79" t="s">
        <v>37</v>
      </c>
      <c r="B16" s="84">
        <f>SUM(C16:C16)</f>
        <v>653.70000000000005</v>
      </c>
      <c r="C16" s="74">
        <v>653.70000000000005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s="34" customFormat="1" ht="84" x14ac:dyDescent="0.5">
      <c r="A17" s="85" t="s">
        <v>69</v>
      </c>
      <c r="B17" s="84">
        <f>SUM(C17:C17)</f>
        <v>0</v>
      </c>
      <c r="C17" s="74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spans="1:27" s="34" customFormat="1" ht="147" x14ac:dyDescent="0.3">
      <c r="A18" s="88" t="s">
        <v>76</v>
      </c>
      <c r="B18" s="84">
        <f>SUM(C18:C18)</f>
        <v>0</v>
      </c>
      <c r="C18" s="87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s="34" customFormat="1" ht="37" customHeight="1" x14ac:dyDescent="0.3">
      <c r="A19" s="88" t="s">
        <v>66</v>
      </c>
      <c r="B19" s="84">
        <f>SUM(C19:C19)</f>
        <v>0</v>
      </c>
      <c r="C19" s="87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s="34" customFormat="1" ht="63" x14ac:dyDescent="0.5">
      <c r="A20" s="86" t="s">
        <v>52</v>
      </c>
      <c r="B20" s="84">
        <f>SUM(C20:C20)</f>
        <v>0</v>
      </c>
      <c r="C20" s="87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s="34" customFormat="1" ht="21" x14ac:dyDescent="0.3">
      <c r="A21" s="88" t="s">
        <v>77</v>
      </c>
      <c r="B21" s="84">
        <f>SUM(C21:C21)</f>
        <v>0</v>
      </c>
      <c r="C21" s="87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</row>
    <row r="22" spans="1:27" s="34" customFormat="1" ht="63" x14ac:dyDescent="0.5">
      <c r="A22" s="86" t="s">
        <v>54</v>
      </c>
      <c r="B22" s="84">
        <f>SUM(C22:C22)</f>
        <v>0</v>
      </c>
      <c r="C22" s="87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s="34" customFormat="1" ht="56" customHeight="1" x14ac:dyDescent="0.3">
      <c r="A23" s="89" t="s">
        <v>70</v>
      </c>
      <c r="B23" s="84">
        <f>SUM(C23:C23)</f>
        <v>600</v>
      </c>
      <c r="C23" s="87">
        <v>600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s="52" customFormat="1" ht="102.5" x14ac:dyDescent="0.35">
      <c r="A24" s="90" t="s">
        <v>55</v>
      </c>
      <c r="B24" s="91">
        <f>SUM(C24:C24)</f>
        <v>0</v>
      </c>
      <c r="C24" s="92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spans="1:27" s="54" customFormat="1" ht="61.5" x14ac:dyDescent="0.35">
      <c r="A25" s="93" t="s">
        <v>56</v>
      </c>
      <c r="B25" s="91">
        <f>SUM(C25:C25)</f>
        <v>0</v>
      </c>
      <c r="C25" s="94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</row>
    <row r="26" spans="1:27" s="34" customFormat="1" ht="41" x14ac:dyDescent="0.3">
      <c r="A26" s="95" t="s">
        <v>49</v>
      </c>
      <c r="B26" s="84">
        <f>SUM(C26:C26)</f>
        <v>0</v>
      </c>
      <c r="C26" s="96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spans="1:27" s="34" customFormat="1" ht="61.5" x14ac:dyDescent="0.45">
      <c r="A27" s="72" t="s">
        <v>85</v>
      </c>
      <c r="B27" s="84">
        <f>SUM(C27:C27)</f>
        <v>0</v>
      </c>
      <c r="C27" s="74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s="34" customFormat="1" ht="41" x14ac:dyDescent="0.45">
      <c r="A28" s="72" t="s">
        <v>68</v>
      </c>
      <c r="B28" s="84">
        <f>SUM(C28:C28)</f>
        <v>0</v>
      </c>
      <c r="C28" s="74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29" spans="1:27" s="34" customFormat="1" ht="61.5" x14ac:dyDescent="0.45">
      <c r="A29" s="72" t="s">
        <v>84</v>
      </c>
      <c r="B29" s="84">
        <f>SUM(C29:C29)</f>
        <v>0</v>
      </c>
      <c r="C29" s="74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</row>
    <row r="30" spans="1:27" s="34" customFormat="1" ht="25" customHeight="1" x14ac:dyDescent="0.45">
      <c r="A30" s="72" t="s">
        <v>72</v>
      </c>
      <c r="B30" s="84">
        <f>SUM(C30:C30)</f>
        <v>0</v>
      </c>
      <c r="C30" s="98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</row>
    <row r="31" spans="1:27" s="56" customFormat="1" ht="20.5" x14ac:dyDescent="0.45">
      <c r="A31" s="100">
        <v>2800</v>
      </c>
      <c r="B31" s="82">
        <f>SUM(C31:C31)</f>
        <v>0</v>
      </c>
      <c r="C31" s="101">
        <f t="shared" ref="C31" si="2">C32+C33</f>
        <v>0</v>
      </c>
    </row>
    <row r="32" spans="1:27" s="34" customFormat="1" ht="30.5" customHeight="1" x14ac:dyDescent="0.45">
      <c r="A32" s="72" t="s">
        <v>53</v>
      </c>
      <c r="B32" s="78">
        <f>SUM(C32:C32)</f>
        <v>0</v>
      </c>
      <c r="C32" s="99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</row>
    <row r="33" spans="1:27" s="34" customFormat="1" ht="20.5" x14ac:dyDescent="0.45">
      <c r="A33" s="72" t="s">
        <v>63</v>
      </c>
      <c r="B33" s="78"/>
      <c r="C33" s="102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s="34" customFormat="1" ht="20.5" x14ac:dyDescent="0.45">
      <c r="A34" s="103">
        <v>2280</v>
      </c>
      <c r="B34" s="82">
        <f>SUM(C34:C34)</f>
        <v>0</v>
      </c>
      <c r="C34" s="104">
        <f t="shared" ref="C34" si="3">C35+C36</f>
        <v>0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spans="1:27" s="34" customFormat="1" ht="20.5" x14ac:dyDescent="0.45">
      <c r="A35" s="72" t="s">
        <v>43</v>
      </c>
      <c r="B35" s="78">
        <f>SUM(C35:C35)</f>
        <v>0</v>
      </c>
      <c r="C35" s="99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s="34" customFormat="1" ht="41" x14ac:dyDescent="0.45">
      <c r="A36" s="72" t="s">
        <v>59</v>
      </c>
      <c r="B36" s="115">
        <f>SUM(C36:C36)</f>
        <v>0</v>
      </c>
      <c r="C36" s="105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spans="1:27" s="34" customFormat="1" ht="20.5" x14ac:dyDescent="0.45">
      <c r="A37" s="103">
        <v>2230</v>
      </c>
      <c r="B37" s="82">
        <f>SUM(C37:C37)</f>
        <v>17435</v>
      </c>
      <c r="C37" s="104">
        <f t="shared" ref="C37" si="4">C38</f>
        <v>17435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s="34" customFormat="1" ht="28.5" customHeight="1" x14ac:dyDescent="0.45">
      <c r="A38" s="72" t="s">
        <v>51</v>
      </c>
      <c r="B38" s="73">
        <f>SUM(C38:C38)</f>
        <v>17435</v>
      </c>
      <c r="C38" s="74">
        <f>764.5+16670.5</f>
        <v>17435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1:27" s="62" customFormat="1" ht="20" x14ac:dyDescent="0.4">
      <c r="A39" s="81" t="s">
        <v>40</v>
      </c>
      <c r="B39" s="82">
        <f>SUM(C39:C39)</f>
        <v>0</v>
      </c>
      <c r="C39" s="83">
        <f t="shared" ref="C39" si="5">SUM(C40:C53)</f>
        <v>0</v>
      </c>
    </row>
    <row r="40" spans="1:27" s="34" customFormat="1" ht="20.5" x14ac:dyDescent="0.45">
      <c r="A40" s="72" t="s">
        <v>78</v>
      </c>
      <c r="B40" s="73">
        <f>SUM(C40:C40)</f>
        <v>0</v>
      </c>
      <c r="C40" s="99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</row>
    <row r="41" spans="1:27" s="34" customFormat="1" ht="20.5" x14ac:dyDescent="0.45">
      <c r="A41" s="72" t="s">
        <v>87</v>
      </c>
      <c r="B41" s="78">
        <f>SUM(C41:C41)</f>
        <v>0</v>
      </c>
      <c r="C41" s="98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spans="1:27" s="34" customFormat="1" ht="20.5" x14ac:dyDescent="0.45">
      <c r="A42" s="72" t="s">
        <v>79</v>
      </c>
      <c r="B42" s="78">
        <f>SUM(C42:C42)</f>
        <v>0</v>
      </c>
      <c r="C42" s="99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1:27" s="34" customFormat="1" ht="20.5" x14ac:dyDescent="0.45">
      <c r="A43" s="72" t="s">
        <v>80</v>
      </c>
      <c r="B43" s="78">
        <f>SUM(C43:C43)</f>
        <v>0</v>
      </c>
      <c r="C43" s="99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1:27" s="34" customFormat="1" ht="20.5" x14ac:dyDescent="0.45">
      <c r="A44" s="72" t="s">
        <v>73</v>
      </c>
      <c r="B44" s="78">
        <f>SUM(C44:C44)</f>
        <v>0</v>
      </c>
      <c r="C44" s="99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spans="1:27" s="34" customFormat="1" ht="20.5" x14ac:dyDescent="0.45">
      <c r="A45" s="72" t="s">
        <v>86</v>
      </c>
      <c r="B45" s="78">
        <f>SUM(C45:C45)</f>
        <v>0</v>
      </c>
      <c r="C45" s="99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s="34" customFormat="1" ht="20.5" x14ac:dyDescent="0.45">
      <c r="A46" s="72" t="s">
        <v>82</v>
      </c>
      <c r="B46" s="106">
        <f>SUM(C46:C46)</f>
        <v>0</v>
      </c>
      <c r="C46" s="99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s="34" customFormat="1" ht="20.5" customHeight="1" x14ac:dyDescent="0.45">
      <c r="A47" s="72" t="s">
        <v>81</v>
      </c>
      <c r="B47" s="78">
        <f>SUM(C47:C47)</f>
        <v>0</v>
      </c>
      <c r="C47" s="98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s="34" customFormat="1" ht="20.5" x14ac:dyDescent="0.45">
      <c r="A48" s="79" t="s">
        <v>71</v>
      </c>
      <c r="B48" s="78">
        <f>SUM(C48:C48)</f>
        <v>0</v>
      </c>
      <c r="C48" s="99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27" s="34" customFormat="1" ht="20.5" x14ac:dyDescent="0.45">
      <c r="A49" s="72" t="s">
        <v>57</v>
      </c>
      <c r="B49" s="78">
        <f>SUM(C49:C49)</f>
        <v>0</v>
      </c>
      <c r="C49" s="99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s="34" customFormat="1" ht="20.5" x14ac:dyDescent="0.45">
      <c r="A50" s="72" t="s">
        <v>60</v>
      </c>
      <c r="B50" s="78">
        <f>SUM(C50:C50)</f>
        <v>0</v>
      </c>
      <c r="C50" s="99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s="34" customFormat="1" ht="20.5" x14ac:dyDescent="0.45">
      <c r="A51" s="72" t="s">
        <v>62</v>
      </c>
      <c r="B51" s="78">
        <f>SUM(C51:C51)</f>
        <v>0</v>
      </c>
      <c r="C51" s="99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s="34" customFormat="1" ht="20.5" x14ac:dyDescent="0.45">
      <c r="A52" s="79" t="s">
        <v>83</v>
      </c>
      <c r="B52" s="78">
        <f>SUM(C52:C52)</f>
        <v>0</v>
      </c>
      <c r="C52" s="99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s="34" customFormat="1" ht="41" x14ac:dyDescent="0.45">
      <c r="A53" s="72" t="s">
        <v>61</v>
      </c>
      <c r="B53" s="78">
        <f>SUM(C53:C53)</f>
        <v>0</v>
      </c>
      <c r="C53" s="99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s="34" customFormat="1" ht="20.5" x14ac:dyDescent="0.45">
      <c r="A54" s="107">
        <v>2220</v>
      </c>
      <c r="B54" s="76">
        <f>SUM(C54:C54)</f>
        <v>0</v>
      </c>
      <c r="C54" s="108">
        <f t="shared" ref="C54" si="6">SUM(C55:C56)</f>
        <v>0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s="34" customFormat="1" ht="20.5" x14ac:dyDescent="0.45">
      <c r="A55" s="109" t="s">
        <v>47</v>
      </c>
      <c r="B55" s="78">
        <f>SUM(C55:C55)</f>
        <v>0</v>
      </c>
      <c r="C55" s="99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s="34" customFormat="1" ht="20.5" x14ac:dyDescent="0.45">
      <c r="A56" s="72"/>
      <c r="B56" s="78">
        <f>SUM(C56:C56)</f>
        <v>0</v>
      </c>
      <c r="C56" s="99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s="62" customFormat="1" ht="20.5" x14ac:dyDescent="0.45">
      <c r="A57" s="81" t="s">
        <v>50</v>
      </c>
      <c r="B57" s="82">
        <f>SUM(C57:C57)</f>
        <v>0</v>
      </c>
      <c r="C57" s="101"/>
    </row>
    <row r="58" spans="1:27" s="62" customFormat="1" ht="20.5" x14ac:dyDescent="0.45">
      <c r="A58" s="40" t="s">
        <v>58</v>
      </c>
      <c r="B58" s="110">
        <f>SUM(C58:C58)</f>
        <v>0</v>
      </c>
      <c r="C58" s="97"/>
    </row>
    <row r="59" spans="1:27" s="62" customFormat="1" ht="62.5" customHeight="1" x14ac:dyDescent="0.3">
      <c r="A59" s="111" t="s">
        <v>64</v>
      </c>
      <c r="B59" s="112">
        <f>SUM(C59:C59)</f>
        <v>0</v>
      </c>
      <c r="C59" s="113"/>
    </row>
    <row r="60" spans="1:27" s="35" customFormat="1" ht="14" hidden="1" x14ac:dyDescent="0.3">
      <c r="A60" s="41"/>
      <c r="B60" s="48">
        <f>SUM(C60:C60)</f>
        <v>0</v>
      </c>
      <c r="C60" s="58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6"/>
      <c r="Y60" s="37"/>
      <c r="Z60" s="37"/>
      <c r="AA60" s="37"/>
    </row>
    <row r="61" spans="1:27" s="35" customFormat="1" ht="15" hidden="1" x14ac:dyDescent="0.3">
      <c r="A61" s="41"/>
      <c r="B61" s="47">
        <f>SUM(C61:C61)</f>
        <v>0</v>
      </c>
      <c r="C61" s="58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6"/>
      <c r="Y61" s="37"/>
      <c r="Z61" s="37"/>
      <c r="AA61" s="37"/>
    </row>
    <row r="62" spans="1:27" s="35" customFormat="1" ht="15" hidden="1" x14ac:dyDescent="0.3">
      <c r="A62" s="41"/>
      <c r="B62" s="47">
        <f>SUM(C62:C62)</f>
        <v>0</v>
      </c>
      <c r="C62" s="58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6"/>
      <c r="Y62" s="37"/>
      <c r="Z62" s="37"/>
      <c r="AA62" s="37"/>
    </row>
    <row r="63" spans="1:27" s="35" customFormat="1" ht="15" hidden="1" x14ac:dyDescent="0.3">
      <c r="A63" s="41"/>
      <c r="B63" s="47">
        <f>SUM(C63:C63)</f>
        <v>0</v>
      </c>
      <c r="C63" s="58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6"/>
      <c r="Y63" s="37"/>
      <c r="Z63" s="37"/>
      <c r="AA63" s="37"/>
    </row>
    <row r="64" spans="1:27" s="38" customFormat="1" ht="45" hidden="1" x14ac:dyDescent="0.45">
      <c r="A64" s="42" t="s">
        <v>45</v>
      </c>
      <c r="B64" s="43">
        <f>SUM(C64:C64)</f>
        <v>0</v>
      </c>
      <c r="C64" s="5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</row>
    <row r="65" spans="1:23" s="51" customFormat="1" ht="23" hidden="1" thickBot="1" x14ac:dyDescent="0.5">
      <c r="A65" s="50" t="s">
        <v>46</v>
      </c>
      <c r="B65" s="45">
        <f>SUM(C65:C65)</f>
        <v>0</v>
      </c>
      <c r="C65" s="60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</row>
    <row r="66" spans="1:23" s="32" customFormat="1" x14ac:dyDescent="0.35">
      <c r="B66" s="44"/>
      <c r="C66" s="6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</row>
    <row r="67" spans="1:23" s="32" customFormat="1" x14ac:dyDescent="0.35">
      <c r="B67" s="44"/>
      <c r="C67" s="6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</row>
    <row r="68" spans="1:23" s="32" customFormat="1" x14ac:dyDescent="0.35">
      <c r="B68" s="44"/>
      <c r="C68" s="6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</row>
    <row r="69" spans="1:23" s="32" customFormat="1" x14ac:dyDescent="0.35">
      <c r="B69" s="44"/>
      <c r="C69" s="6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</row>
    <row r="70" spans="1:23" s="32" customFormat="1" x14ac:dyDescent="0.35">
      <c r="B70" s="44"/>
      <c r="C70" s="6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</row>
    <row r="71" spans="1:23" s="32" customFormat="1" x14ac:dyDescent="0.35">
      <c r="B71" s="44"/>
      <c r="C71" s="6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</row>
    <row r="72" spans="1:23" s="32" customFormat="1" x14ac:dyDescent="0.35">
      <c r="B72" s="44"/>
      <c r="C72" s="6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</row>
    <row r="73" spans="1:23" s="32" customFormat="1" x14ac:dyDescent="0.35">
      <c r="B73" s="44"/>
      <c r="C73" s="6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</row>
    <row r="74" spans="1:23" s="32" customFormat="1" x14ac:dyDescent="0.35">
      <c r="B74" s="44"/>
      <c r="C74" s="6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</row>
    <row r="75" spans="1:23" s="32" customFormat="1" x14ac:dyDescent="0.35">
      <c r="B75" s="44"/>
      <c r="C75" s="6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</row>
    <row r="76" spans="1:23" s="32" customFormat="1" x14ac:dyDescent="0.35">
      <c r="B76" s="44"/>
      <c r="C76" s="6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</row>
    <row r="77" spans="1:23" s="32" customFormat="1" x14ac:dyDescent="0.35">
      <c r="B77" s="44"/>
      <c r="C77" s="6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</row>
    <row r="78" spans="1:23" s="32" customFormat="1" x14ac:dyDescent="0.35">
      <c r="B78" s="44"/>
      <c r="C78" s="6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</row>
    <row r="79" spans="1:23" s="32" customFormat="1" x14ac:dyDescent="0.35">
      <c r="B79" s="44"/>
      <c r="C79" s="6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</row>
    <row r="80" spans="1:23" s="32" customFormat="1" x14ac:dyDescent="0.35">
      <c r="B80" s="44"/>
      <c r="C80" s="6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</row>
    <row r="81" spans="2:23" s="32" customFormat="1" x14ac:dyDescent="0.35">
      <c r="B81" s="44"/>
      <c r="C81" s="6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</row>
    <row r="82" spans="2:23" s="32" customFormat="1" x14ac:dyDescent="0.35">
      <c r="B82" s="44"/>
      <c r="C82" s="6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</row>
    <row r="83" spans="2:23" s="32" customFormat="1" x14ac:dyDescent="0.35">
      <c r="B83" s="44"/>
      <c r="C83" s="6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</row>
    <row r="84" spans="2:23" s="32" customFormat="1" x14ac:dyDescent="0.35">
      <c r="B84" s="44"/>
      <c r="C84" s="6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</row>
    <row r="85" spans="2:23" s="32" customFormat="1" x14ac:dyDescent="0.35">
      <c r="B85" s="44"/>
      <c r="C85" s="6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</row>
    <row r="86" spans="2:23" s="32" customFormat="1" x14ac:dyDescent="0.35">
      <c r="B86" s="44"/>
      <c r="C86" s="6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</row>
    <row r="87" spans="2:23" s="32" customFormat="1" x14ac:dyDescent="0.35">
      <c r="B87" s="44"/>
      <c r="C87" s="6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</row>
    <row r="88" spans="2:23" s="32" customFormat="1" x14ac:dyDescent="0.35">
      <c r="B88" s="44"/>
      <c r="C88" s="6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</row>
    <row r="89" spans="2:23" s="32" customFormat="1" x14ac:dyDescent="0.35">
      <c r="B89" s="44"/>
      <c r="C89" s="6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</row>
    <row r="90" spans="2:23" s="32" customFormat="1" x14ac:dyDescent="0.35">
      <c r="B90" s="44"/>
      <c r="C90" s="6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</row>
    <row r="91" spans="2:23" s="32" customFormat="1" x14ac:dyDescent="0.35">
      <c r="B91" s="44"/>
      <c r="C91" s="6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</row>
    <row r="92" spans="2:23" s="32" customFormat="1" x14ac:dyDescent="0.35">
      <c r="B92" s="44"/>
      <c r="C92" s="6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</row>
    <row r="93" spans="2:23" s="32" customFormat="1" x14ac:dyDescent="0.35">
      <c r="B93" s="44"/>
      <c r="C93" s="6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</row>
    <row r="94" spans="2:23" s="32" customFormat="1" x14ac:dyDescent="0.35">
      <c r="B94" s="44"/>
      <c r="C94" s="6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</row>
    <row r="95" spans="2:23" s="32" customFormat="1" x14ac:dyDescent="0.35">
      <c r="B95" s="44"/>
      <c r="C95" s="6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</row>
    <row r="96" spans="2:23" s="32" customFormat="1" x14ac:dyDescent="0.35">
      <c r="B96" s="44"/>
      <c r="C96" s="6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</row>
    <row r="97" spans="2:23" s="32" customFormat="1" x14ac:dyDescent="0.35">
      <c r="B97" s="44"/>
      <c r="C97" s="6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</row>
    <row r="98" spans="2:23" s="32" customFormat="1" x14ac:dyDescent="0.35">
      <c r="B98" s="44"/>
      <c r="C98" s="6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</row>
    <row r="99" spans="2:23" s="32" customFormat="1" x14ac:dyDescent="0.35">
      <c r="B99" s="44"/>
      <c r="C99" s="6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</row>
    <row r="100" spans="2:23" s="32" customFormat="1" x14ac:dyDescent="0.35">
      <c r="B100" s="44"/>
      <c r="C100" s="6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</row>
    <row r="101" spans="2:23" s="32" customFormat="1" x14ac:dyDescent="0.35">
      <c r="B101" s="44"/>
      <c r="C101" s="6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</row>
    <row r="102" spans="2:23" s="32" customFormat="1" x14ac:dyDescent="0.35">
      <c r="B102" s="44"/>
      <c r="C102" s="6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</row>
    <row r="103" spans="2:23" s="32" customFormat="1" x14ac:dyDescent="0.35">
      <c r="B103" s="44"/>
      <c r="C103" s="6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</row>
    <row r="104" spans="2:23" s="32" customFormat="1" x14ac:dyDescent="0.35">
      <c r="B104" s="44"/>
      <c r="C104" s="6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</row>
    <row r="105" spans="2:23" s="32" customFormat="1" x14ac:dyDescent="0.35">
      <c r="B105" s="44"/>
      <c r="C105" s="6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</row>
    <row r="106" spans="2:23" s="32" customFormat="1" x14ac:dyDescent="0.35">
      <c r="B106" s="44"/>
      <c r="C106" s="6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</row>
    <row r="107" spans="2:23" s="32" customFormat="1" x14ac:dyDescent="0.35">
      <c r="B107" s="44"/>
      <c r="C107" s="6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</row>
    <row r="108" spans="2:23" s="32" customFormat="1" x14ac:dyDescent="0.35">
      <c r="B108" s="44"/>
      <c r="C108" s="6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</row>
    <row r="109" spans="2:23" s="32" customFormat="1" x14ac:dyDescent="0.35">
      <c r="B109" s="44"/>
      <c r="C109" s="6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</row>
    <row r="110" spans="2:23" s="32" customFormat="1" x14ac:dyDescent="0.35">
      <c r="B110" s="44"/>
      <c r="C110" s="6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</row>
    <row r="111" spans="2:23" s="32" customFormat="1" x14ac:dyDescent="0.35">
      <c r="B111" s="44"/>
      <c r="C111" s="6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</row>
    <row r="112" spans="2:23" s="32" customFormat="1" x14ac:dyDescent="0.35">
      <c r="B112" s="44"/>
      <c r="C112" s="6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</row>
    <row r="113" spans="2:23" s="32" customFormat="1" x14ac:dyDescent="0.35">
      <c r="B113" s="44"/>
      <c r="C113" s="6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</row>
    <row r="114" spans="2:23" s="32" customFormat="1" x14ac:dyDescent="0.35">
      <c r="B114" s="44"/>
      <c r="C114" s="6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</row>
    <row r="115" spans="2:23" s="32" customFormat="1" x14ac:dyDescent="0.35">
      <c r="B115" s="44"/>
      <c r="C115" s="6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</row>
    <row r="116" spans="2:23" s="32" customFormat="1" x14ac:dyDescent="0.35">
      <c r="B116" s="44"/>
      <c r="C116" s="6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</row>
    <row r="117" spans="2:23" s="32" customFormat="1" x14ac:dyDescent="0.35">
      <c r="B117" s="44"/>
      <c r="C117" s="6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</row>
    <row r="118" spans="2:23" s="32" customFormat="1" x14ac:dyDescent="0.35">
      <c r="B118" s="44"/>
      <c r="C118" s="6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</row>
    <row r="119" spans="2:23" s="32" customFormat="1" x14ac:dyDescent="0.35">
      <c r="B119" s="44"/>
      <c r="C119" s="6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</row>
    <row r="120" spans="2:23" s="32" customFormat="1" x14ac:dyDescent="0.35">
      <c r="B120" s="44"/>
      <c r="C120" s="6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</row>
    <row r="121" spans="2:23" s="32" customFormat="1" x14ac:dyDescent="0.35">
      <c r="B121" s="44"/>
      <c r="C121" s="6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</row>
    <row r="122" spans="2:23" s="32" customFormat="1" x14ac:dyDescent="0.35">
      <c r="B122" s="44"/>
      <c r="C122" s="6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</row>
    <row r="123" spans="2:23" s="32" customFormat="1" x14ac:dyDescent="0.35">
      <c r="B123" s="44"/>
      <c r="C123" s="6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</row>
    <row r="124" spans="2:23" s="32" customFormat="1" x14ac:dyDescent="0.35">
      <c r="B124" s="44"/>
      <c r="C124" s="6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</row>
    <row r="125" spans="2:23" s="32" customFormat="1" x14ac:dyDescent="0.35">
      <c r="B125" s="44"/>
      <c r="C125" s="6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</row>
    <row r="126" spans="2:23" s="32" customFormat="1" x14ac:dyDescent="0.35">
      <c r="B126" s="44"/>
      <c r="C126" s="6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</row>
    <row r="127" spans="2:23" s="32" customFormat="1" x14ac:dyDescent="0.35">
      <c r="B127" s="44"/>
      <c r="C127" s="6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</row>
    <row r="128" spans="2:23" s="32" customFormat="1" x14ac:dyDescent="0.35">
      <c r="B128" s="44"/>
      <c r="C128" s="6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</row>
    <row r="129" spans="2:23" s="32" customFormat="1" x14ac:dyDescent="0.35">
      <c r="B129" s="44"/>
      <c r="C129" s="6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</row>
    <row r="130" spans="2:23" s="32" customFormat="1" x14ac:dyDescent="0.35">
      <c r="B130" s="44"/>
      <c r="C130" s="6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</row>
    <row r="131" spans="2:23" s="32" customFormat="1" x14ac:dyDescent="0.35">
      <c r="B131" s="44"/>
      <c r="C131" s="6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</row>
    <row r="132" spans="2:23" s="32" customFormat="1" x14ac:dyDescent="0.35">
      <c r="B132" s="44"/>
      <c r="C132" s="6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</row>
    <row r="133" spans="2:23" s="32" customFormat="1" x14ac:dyDescent="0.35">
      <c r="B133" s="44"/>
      <c r="C133" s="6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</row>
    <row r="134" spans="2:23" s="32" customFormat="1" x14ac:dyDescent="0.35">
      <c r="B134" s="44"/>
      <c r="C134" s="6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</row>
    <row r="135" spans="2:23" s="32" customFormat="1" x14ac:dyDescent="0.35">
      <c r="B135" s="44"/>
      <c r="C135" s="6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</row>
    <row r="136" spans="2:23" s="32" customFormat="1" x14ac:dyDescent="0.35">
      <c r="B136" s="44"/>
      <c r="C136" s="6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</row>
    <row r="137" spans="2:23" s="32" customFormat="1" x14ac:dyDescent="0.35">
      <c r="B137" s="44"/>
      <c r="C137" s="6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</row>
    <row r="138" spans="2:23" s="32" customFormat="1" x14ac:dyDescent="0.35">
      <c r="B138" s="44"/>
      <c r="C138" s="6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</row>
    <row r="139" spans="2:23" s="32" customFormat="1" x14ac:dyDescent="0.35">
      <c r="B139" s="44"/>
      <c r="C139" s="6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</row>
    <row r="140" spans="2:23" s="32" customFormat="1" x14ac:dyDescent="0.35">
      <c r="B140" s="44"/>
      <c r="C140" s="6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</row>
    <row r="141" spans="2:23" s="32" customFormat="1" x14ac:dyDescent="0.35">
      <c r="B141" s="44"/>
      <c r="C141" s="6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</row>
    <row r="142" spans="2:23" s="32" customFormat="1" x14ac:dyDescent="0.35">
      <c r="B142" s="44"/>
      <c r="C142" s="6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</row>
    <row r="143" spans="2:23" s="32" customFormat="1" x14ac:dyDescent="0.35">
      <c r="B143" s="44"/>
      <c r="C143" s="6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</row>
    <row r="144" spans="2:23" s="32" customFormat="1" x14ac:dyDescent="0.35">
      <c r="B144" s="44"/>
      <c r="C144" s="6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</row>
    <row r="145" spans="2:23" s="32" customFormat="1" x14ac:dyDescent="0.35">
      <c r="B145" s="44"/>
      <c r="C145" s="6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</row>
    <row r="146" spans="2:23" s="32" customFormat="1" x14ac:dyDescent="0.35">
      <c r="B146" s="44"/>
      <c r="C146" s="6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</row>
    <row r="147" spans="2:23" s="32" customFormat="1" x14ac:dyDescent="0.35">
      <c r="B147" s="44"/>
      <c r="C147" s="6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</row>
    <row r="148" spans="2:23" s="32" customFormat="1" x14ac:dyDescent="0.35">
      <c r="B148" s="44"/>
      <c r="C148" s="6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</row>
    <row r="149" spans="2:23" s="32" customFormat="1" x14ac:dyDescent="0.35">
      <c r="B149" s="44"/>
      <c r="C149" s="6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</row>
    <row r="150" spans="2:23" s="32" customFormat="1" x14ac:dyDescent="0.35">
      <c r="B150" s="44"/>
      <c r="C150" s="6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</row>
    <row r="151" spans="2:23" s="32" customFormat="1" x14ac:dyDescent="0.35">
      <c r="B151" s="44"/>
      <c r="C151" s="6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</row>
    <row r="152" spans="2:23" s="32" customFormat="1" x14ac:dyDescent="0.35">
      <c r="B152" s="44"/>
      <c r="C152" s="6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</row>
    <row r="153" spans="2:23" s="32" customFormat="1" x14ac:dyDescent="0.35">
      <c r="B153" s="44"/>
      <c r="C153" s="6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</row>
    <row r="154" spans="2:23" s="32" customFormat="1" x14ac:dyDescent="0.35">
      <c r="B154" s="44"/>
      <c r="C154" s="6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</row>
    <row r="155" spans="2:23" s="32" customFormat="1" x14ac:dyDescent="0.35">
      <c r="B155" s="44"/>
      <c r="C155" s="6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</row>
    <row r="156" spans="2:23" s="32" customFormat="1" x14ac:dyDescent="0.35">
      <c r="B156" s="44"/>
      <c r="C156" s="6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</row>
    <row r="157" spans="2:23" s="32" customFormat="1" x14ac:dyDescent="0.35">
      <c r="B157" s="44"/>
      <c r="C157" s="6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</row>
    <row r="158" spans="2:23" s="32" customFormat="1" x14ac:dyDescent="0.35">
      <c r="B158" s="44"/>
      <c r="C158" s="6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</row>
    <row r="159" spans="2:23" s="32" customFormat="1" x14ac:dyDescent="0.35">
      <c r="B159" s="44"/>
      <c r="C159" s="6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</row>
    <row r="160" spans="2:23" s="32" customFormat="1" x14ac:dyDescent="0.35">
      <c r="B160" s="44"/>
      <c r="C160" s="6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</row>
    <row r="161" spans="2:23" s="32" customFormat="1" x14ac:dyDescent="0.35">
      <c r="B161" s="44"/>
      <c r="C161" s="6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</row>
    <row r="162" spans="2:23" s="32" customFormat="1" x14ac:dyDescent="0.35">
      <c r="B162" s="44"/>
      <c r="C162" s="6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</row>
    <row r="163" spans="2:23" s="32" customFormat="1" x14ac:dyDescent="0.35">
      <c r="B163" s="44"/>
      <c r="C163" s="6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</row>
    <row r="164" spans="2:23" s="32" customFormat="1" x14ac:dyDescent="0.35">
      <c r="B164" s="44"/>
      <c r="C164" s="6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</row>
    <row r="165" spans="2:23" s="32" customFormat="1" x14ac:dyDescent="0.35">
      <c r="B165" s="44"/>
      <c r="C165" s="6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</row>
    <row r="166" spans="2:23" s="32" customFormat="1" x14ac:dyDescent="0.35">
      <c r="B166" s="44"/>
      <c r="C166" s="6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</row>
    <row r="167" spans="2:23" s="32" customFormat="1" x14ac:dyDescent="0.35">
      <c r="B167" s="44"/>
      <c r="C167" s="6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</row>
    <row r="168" spans="2:23" s="32" customFormat="1" x14ac:dyDescent="0.35">
      <c r="B168" s="44"/>
      <c r="C168" s="6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</row>
    <row r="169" spans="2:23" s="32" customFormat="1" x14ac:dyDescent="0.35">
      <c r="B169" s="44"/>
      <c r="C169" s="6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</row>
    <row r="170" spans="2:23" s="32" customFormat="1" x14ac:dyDescent="0.35">
      <c r="B170" s="44"/>
      <c r="C170" s="6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</row>
    <row r="171" spans="2:23" s="32" customFormat="1" x14ac:dyDescent="0.35">
      <c r="B171" s="44"/>
      <c r="C171" s="6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</row>
    <row r="172" spans="2:23" s="32" customFormat="1" x14ac:dyDescent="0.35">
      <c r="B172" s="44"/>
      <c r="C172" s="6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</row>
    <row r="173" spans="2:23" s="32" customFormat="1" x14ac:dyDescent="0.35">
      <c r="B173" s="44"/>
      <c r="C173" s="6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</row>
    <row r="174" spans="2:23" s="32" customFormat="1" x14ac:dyDescent="0.35">
      <c r="B174" s="44"/>
      <c r="C174" s="6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</row>
    <row r="175" spans="2:23" s="32" customFormat="1" x14ac:dyDescent="0.35">
      <c r="B175" s="44"/>
      <c r="C175" s="6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</row>
    <row r="176" spans="2:23" s="32" customFormat="1" x14ac:dyDescent="0.35">
      <c r="B176" s="44"/>
      <c r="C176" s="6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</row>
    <row r="177" spans="2:23" s="32" customFormat="1" x14ac:dyDescent="0.35">
      <c r="B177" s="44"/>
      <c r="C177" s="6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</row>
    <row r="178" spans="2:23" s="32" customFormat="1" x14ac:dyDescent="0.35">
      <c r="B178" s="44"/>
      <c r="C178" s="6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</row>
    <row r="179" spans="2:23" s="32" customFormat="1" x14ac:dyDescent="0.35">
      <c r="B179" s="44"/>
      <c r="C179" s="6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</row>
    <row r="180" spans="2:23" s="32" customFormat="1" x14ac:dyDescent="0.35">
      <c r="B180" s="44"/>
      <c r="C180" s="6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</row>
    <row r="181" spans="2:23" s="32" customFormat="1" x14ac:dyDescent="0.35">
      <c r="B181" s="44"/>
      <c r="C181" s="6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</row>
    <row r="182" spans="2:23" s="32" customFormat="1" x14ac:dyDescent="0.35">
      <c r="B182" s="44"/>
      <c r="C182" s="6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</row>
    <row r="183" spans="2:23" s="32" customFormat="1" x14ac:dyDescent="0.35">
      <c r="B183" s="44"/>
      <c r="C183" s="6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</row>
    <row r="184" spans="2:23" s="32" customFormat="1" x14ac:dyDescent="0.35">
      <c r="B184" s="44"/>
      <c r="C184" s="6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</row>
    <row r="185" spans="2:23" s="32" customFormat="1" x14ac:dyDescent="0.35">
      <c r="B185" s="44"/>
      <c r="C185" s="6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</row>
    <row r="186" spans="2:23" s="32" customFormat="1" x14ac:dyDescent="0.35">
      <c r="B186" s="44"/>
      <c r="C186" s="6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</row>
    <row r="187" spans="2:23" s="32" customFormat="1" x14ac:dyDescent="0.35">
      <c r="B187" s="44"/>
      <c r="C187" s="6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</row>
    <row r="188" spans="2:23" s="32" customFormat="1" x14ac:dyDescent="0.35">
      <c r="B188" s="44"/>
      <c r="C188" s="6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</row>
    <row r="189" spans="2:23" s="32" customFormat="1" x14ac:dyDescent="0.35">
      <c r="B189" s="44"/>
      <c r="C189" s="6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</row>
    <row r="190" spans="2:23" s="32" customFormat="1" x14ac:dyDescent="0.35">
      <c r="B190" s="44"/>
      <c r="C190" s="6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</row>
    <row r="191" spans="2:23" s="32" customFormat="1" x14ac:dyDescent="0.35">
      <c r="B191" s="44"/>
      <c r="C191" s="6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</row>
    <row r="192" spans="2:23" s="32" customFormat="1" x14ac:dyDescent="0.35">
      <c r="B192" s="44"/>
      <c r="C192" s="6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</row>
    <row r="193" spans="2:23" s="32" customFormat="1" x14ac:dyDescent="0.35">
      <c r="B193" s="44"/>
      <c r="C193" s="6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</row>
    <row r="194" spans="2:23" s="32" customFormat="1" x14ac:dyDescent="0.35">
      <c r="B194" s="44"/>
      <c r="C194" s="6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</row>
    <row r="195" spans="2:23" s="32" customFormat="1" x14ac:dyDescent="0.35">
      <c r="B195" s="44"/>
      <c r="C195" s="6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</row>
    <row r="196" spans="2:23" s="32" customFormat="1" x14ac:dyDescent="0.35">
      <c r="B196" s="44"/>
      <c r="C196" s="6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</row>
    <row r="197" spans="2:23" s="32" customFormat="1" x14ac:dyDescent="0.35">
      <c r="B197" s="44"/>
      <c r="C197" s="6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</row>
    <row r="198" spans="2:23" s="32" customFormat="1" x14ac:dyDescent="0.35">
      <c r="B198" s="44"/>
      <c r="C198" s="6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</row>
    <row r="199" spans="2:23" s="32" customFormat="1" x14ac:dyDescent="0.35">
      <c r="B199" s="44"/>
      <c r="C199" s="6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</row>
    <row r="200" spans="2:23" s="32" customFormat="1" x14ac:dyDescent="0.35">
      <c r="B200" s="44"/>
      <c r="C200" s="6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</row>
    <row r="201" spans="2:23" s="32" customFormat="1" x14ac:dyDescent="0.35">
      <c r="B201" s="44"/>
      <c r="C201" s="6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</row>
    <row r="202" spans="2:23" s="32" customFormat="1" x14ac:dyDescent="0.35">
      <c r="B202" s="44"/>
      <c r="C202" s="6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</row>
    <row r="203" spans="2:23" s="32" customFormat="1" x14ac:dyDescent="0.35">
      <c r="B203" s="44"/>
      <c r="C203" s="6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</row>
    <row r="204" spans="2:23" s="32" customFormat="1" x14ac:dyDescent="0.35">
      <c r="B204" s="44"/>
      <c r="C204" s="6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</row>
    <row r="205" spans="2:23" s="32" customFormat="1" x14ac:dyDescent="0.35">
      <c r="B205" s="44"/>
      <c r="C205" s="6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</row>
    <row r="206" spans="2:23" s="32" customFormat="1" x14ac:dyDescent="0.35">
      <c r="B206" s="44"/>
      <c r="C206" s="6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</row>
    <row r="207" spans="2:23" s="32" customFormat="1" x14ac:dyDescent="0.35">
      <c r="B207" s="44"/>
      <c r="C207" s="6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</row>
    <row r="208" spans="2:23" s="32" customFormat="1" x14ac:dyDescent="0.35">
      <c r="B208" s="44"/>
      <c r="C208" s="6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</row>
    <row r="209" spans="2:23" s="32" customFormat="1" x14ac:dyDescent="0.35">
      <c r="B209" s="44"/>
      <c r="C209" s="6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</row>
    <row r="210" spans="2:23" s="32" customFormat="1" x14ac:dyDescent="0.35">
      <c r="B210" s="44"/>
      <c r="C210" s="6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</row>
    <row r="211" spans="2:23" s="32" customFormat="1" x14ac:dyDescent="0.35">
      <c r="B211" s="44"/>
      <c r="C211" s="6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</row>
    <row r="212" spans="2:23" s="32" customFormat="1" x14ac:dyDescent="0.35">
      <c r="B212" s="44"/>
      <c r="C212" s="6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</row>
    <row r="213" spans="2:23" s="32" customFormat="1" x14ac:dyDescent="0.35">
      <c r="B213" s="44"/>
      <c r="C213" s="6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</row>
    <row r="214" spans="2:23" s="32" customFormat="1" x14ac:dyDescent="0.35">
      <c r="B214" s="44"/>
      <c r="C214" s="6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</row>
    <row r="215" spans="2:23" s="32" customFormat="1" x14ac:dyDescent="0.35">
      <c r="B215" s="44"/>
      <c r="C215" s="6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</row>
    <row r="216" spans="2:23" s="32" customFormat="1" x14ac:dyDescent="0.35">
      <c r="B216" s="44"/>
      <c r="C216" s="6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</row>
    <row r="217" spans="2:23" s="32" customFormat="1" x14ac:dyDescent="0.35">
      <c r="B217" s="44"/>
      <c r="C217" s="6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</row>
    <row r="218" spans="2:23" s="32" customFormat="1" x14ac:dyDescent="0.35">
      <c r="B218" s="44"/>
      <c r="C218" s="6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</row>
    <row r="219" spans="2:23" s="32" customFormat="1" x14ac:dyDescent="0.35">
      <c r="B219" s="44"/>
      <c r="C219" s="6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</row>
    <row r="220" spans="2:23" s="32" customFormat="1" x14ac:dyDescent="0.35">
      <c r="B220" s="44"/>
      <c r="C220" s="6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</row>
    <row r="221" spans="2:23" s="32" customFormat="1" x14ac:dyDescent="0.35">
      <c r="B221" s="44"/>
      <c r="C221" s="6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</row>
    <row r="222" spans="2:23" s="32" customFormat="1" x14ac:dyDescent="0.35">
      <c r="B222" s="44"/>
      <c r="C222" s="6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</row>
    <row r="223" spans="2:23" s="32" customFormat="1" x14ac:dyDescent="0.35">
      <c r="B223" s="44"/>
      <c r="C223" s="6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</row>
    <row r="224" spans="2:23" s="32" customFormat="1" x14ac:dyDescent="0.35">
      <c r="B224" s="44"/>
      <c r="C224" s="6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</row>
  </sheetData>
  <mergeCells count="1">
    <mergeCell ref="A2:B3"/>
  </mergeCells>
  <pageMargins left="0.23622047244094491" right="0.23622047244094491" top="0.74803149606299213" bottom="0.74803149606299213" header="0.31496062992125984" footer="0.31496062992125984"/>
  <pageSetup paperSize="9" scale="31" fitToHeight="0" orientation="landscape" verticalDpi="0" r:id="rId1"/>
  <rowBreaks count="1" manualBreakCount="1">
    <brk id="2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sqref="A1:XFD22"/>
    </sheetView>
  </sheetViews>
  <sheetFormatPr defaultRowHeight="14.5" x14ac:dyDescent="0.35"/>
  <cols>
    <col min="2" max="2" width="54.54296875" customWidth="1"/>
  </cols>
  <sheetData>
    <row r="1" spans="1:2" x14ac:dyDescent="0.35">
      <c r="B1" s="1" t="s">
        <v>23</v>
      </c>
    </row>
    <row r="2" spans="1:2" x14ac:dyDescent="0.35">
      <c r="B2" s="20" t="s">
        <v>0</v>
      </c>
    </row>
    <row r="3" spans="1:2" hidden="1" x14ac:dyDescent="0.35">
      <c r="A3">
        <v>0</v>
      </c>
      <c r="B3" t="s">
        <v>16</v>
      </c>
    </row>
    <row r="4" spans="1:2" x14ac:dyDescent="0.35">
      <c r="A4" s="15">
        <f>A3</f>
        <v>0</v>
      </c>
    </row>
    <row r="5" spans="1:2" hidden="1" x14ac:dyDescent="0.35">
      <c r="B5" s="5" t="s">
        <v>9</v>
      </c>
    </row>
    <row r="6" spans="1:2" hidden="1" x14ac:dyDescent="0.35">
      <c r="B6" t="s">
        <v>4</v>
      </c>
    </row>
    <row r="7" spans="1:2" hidden="1" x14ac:dyDescent="0.35">
      <c r="A7" s="1">
        <f>A6</f>
        <v>0</v>
      </c>
    </row>
    <row r="8" spans="1:2" x14ac:dyDescent="0.35">
      <c r="B8" s="2" t="s">
        <v>1</v>
      </c>
    </row>
    <row r="9" spans="1:2" ht="13.5" customHeight="1" x14ac:dyDescent="0.35">
      <c r="A9">
        <v>41245.74</v>
      </c>
      <c r="B9" t="s">
        <v>2</v>
      </c>
    </row>
    <row r="10" spans="1:2" ht="17.5" hidden="1" customHeight="1" x14ac:dyDescent="0.35">
      <c r="B10" t="s">
        <v>22</v>
      </c>
    </row>
    <row r="11" spans="1:2" x14ac:dyDescent="0.35">
      <c r="A11" s="15">
        <f>A9+A10</f>
        <v>41245.74</v>
      </c>
    </row>
    <row r="12" spans="1:2" x14ac:dyDescent="0.35">
      <c r="B12" s="2" t="s">
        <v>5</v>
      </c>
    </row>
    <row r="13" spans="1:2" x14ac:dyDescent="0.35">
      <c r="A13">
        <v>27058.28</v>
      </c>
      <c r="B13" t="s">
        <v>3</v>
      </c>
    </row>
    <row r="14" spans="1:2" x14ac:dyDescent="0.35">
      <c r="A14" s="15">
        <f>A13</f>
        <v>27058.28</v>
      </c>
    </row>
    <row r="15" spans="1:2" x14ac:dyDescent="0.35">
      <c r="A15" s="3"/>
      <c r="B15" s="2" t="s">
        <v>8</v>
      </c>
    </row>
    <row r="16" spans="1:2" x14ac:dyDescent="0.35">
      <c r="A16" s="3">
        <v>10077.57</v>
      </c>
      <c r="B16" t="s">
        <v>6</v>
      </c>
    </row>
    <row r="17" spans="1:2" x14ac:dyDescent="0.35">
      <c r="A17" s="16">
        <f>A16</f>
        <v>10077.57</v>
      </c>
    </row>
    <row r="18" spans="1:2" hidden="1" x14ac:dyDescent="0.35">
      <c r="A18" s="4"/>
      <c r="B18" s="2" t="s">
        <v>10</v>
      </c>
    </row>
    <row r="19" spans="1:2" hidden="1" x14ac:dyDescent="0.35">
      <c r="A19" s="6"/>
      <c r="B19" t="s">
        <v>4</v>
      </c>
    </row>
    <row r="20" spans="1:2" hidden="1" x14ac:dyDescent="0.35">
      <c r="A20" s="4">
        <f>A19</f>
        <v>0</v>
      </c>
    </row>
    <row r="22" spans="1:2" x14ac:dyDescent="0.35">
      <c r="A22" s="4">
        <f>A4+A11+A14+A17</f>
        <v>78381.59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sqref="A1:XFD22"/>
    </sheetView>
  </sheetViews>
  <sheetFormatPr defaultRowHeight="14.5" x14ac:dyDescent="0.35"/>
  <cols>
    <col min="1" max="1" width="12.453125" style="5" customWidth="1"/>
    <col min="2" max="2" width="54.54296875" customWidth="1"/>
  </cols>
  <sheetData>
    <row r="1" spans="1:2" x14ac:dyDescent="0.35">
      <c r="A1" s="120" t="s">
        <v>24</v>
      </c>
      <c r="B1" s="120"/>
    </row>
    <row r="2" spans="1:2" x14ac:dyDescent="0.35">
      <c r="B2" s="23" t="s">
        <v>0</v>
      </c>
    </row>
    <row r="3" spans="1:2" ht="0.65" customHeight="1" x14ac:dyDescent="0.35">
      <c r="B3" t="s">
        <v>21</v>
      </c>
    </row>
    <row r="4" spans="1:2" x14ac:dyDescent="0.35">
      <c r="A4" s="11">
        <f>A3</f>
        <v>0</v>
      </c>
    </row>
    <row r="5" spans="1:2" hidden="1" x14ac:dyDescent="0.35">
      <c r="B5" s="2" t="s">
        <v>9</v>
      </c>
    </row>
    <row r="6" spans="1:2" hidden="1" x14ac:dyDescent="0.35">
      <c r="B6" t="s">
        <v>4</v>
      </c>
    </row>
    <row r="7" spans="1:2" hidden="1" x14ac:dyDescent="0.35">
      <c r="A7" s="2">
        <f>A6</f>
        <v>0</v>
      </c>
    </row>
    <row r="8" spans="1:2" x14ac:dyDescent="0.35">
      <c r="B8" s="2" t="s">
        <v>1</v>
      </c>
    </row>
    <row r="9" spans="1:2" x14ac:dyDescent="0.35">
      <c r="A9" s="5">
        <f>54736.08+11020.98+4453.5+4453.5</f>
        <v>74664.06</v>
      </c>
      <c r="B9" t="s">
        <v>2</v>
      </c>
    </row>
    <row r="10" spans="1:2" ht="0.65" customHeight="1" x14ac:dyDescent="0.35">
      <c r="B10" t="s">
        <v>20</v>
      </c>
    </row>
    <row r="11" spans="1:2" s="21" customFormat="1" ht="15.65" hidden="1" customHeight="1" x14ac:dyDescent="0.35">
      <c r="A11" s="22"/>
      <c r="B11" s="21" t="s">
        <v>22</v>
      </c>
    </row>
    <row r="12" spans="1:2" x14ac:dyDescent="0.35">
      <c r="A12" s="11">
        <f>A9+A10+A11</f>
        <v>74664.06</v>
      </c>
    </row>
    <row r="13" spans="1:2" x14ac:dyDescent="0.35">
      <c r="B13" s="2" t="s">
        <v>5</v>
      </c>
    </row>
    <row r="14" spans="1:2" x14ac:dyDescent="0.35">
      <c r="A14" s="5">
        <v>8976.76</v>
      </c>
      <c r="B14" t="s">
        <v>3</v>
      </c>
    </row>
    <row r="15" spans="1:2" x14ac:dyDescent="0.35">
      <c r="A15" s="11">
        <f>A14</f>
        <v>8976.76</v>
      </c>
    </row>
    <row r="16" spans="1:2" x14ac:dyDescent="0.35">
      <c r="A16" s="17"/>
      <c r="B16" s="2" t="s">
        <v>8</v>
      </c>
    </row>
    <row r="17" spans="1:2" x14ac:dyDescent="0.35">
      <c r="A17" s="17">
        <v>7122.85</v>
      </c>
      <c r="B17" t="s">
        <v>6</v>
      </c>
    </row>
    <row r="18" spans="1:2" x14ac:dyDescent="0.35">
      <c r="A18" s="12">
        <f>A17</f>
        <v>7122.85</v>
      </c>
    </row>
    <row r="20" spans="1:2" x14ac:dyDescent="0.35">
      <c r="A20" s="7">
        <f>A4+A12+A15+A18</f>
        <v>90763.67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20" t="s">
        <v>30</v>
      </c>
      <c r="B1" s="120"/>
    </row>
    <row r="2" spans="1:2" ht="14.15" customHeight="1" x14ac:dyDescent="0.35">
      <c r="B2" s="23" t="s">
        <v>0</v>
      </c>
    </row>
    <row r="3" spans="1:2" hidden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5.65" customHeight="1" x14ac:dyDescent="0.35">
      <c r="A9" s="22">
        <f>127810.34+61607.67+86619.2</f>
        <v>276037.21000000002</v>
      </c>
      <c r="B9" s="21" t="s">
        <v>2</v>
      </c>
    </row>
    <row r="10" spans="1:2" ht="0.65" hidden="1" customHeight="1" x14ac:dyDescent="0.35">
      <c r="B10" s="21" t="s">
        <v>20</v>
      </c>
    </row>
    <row r="11" spans="1:2" ht="0.65" hidden="1" customHeight="1" x14ac:dyDescent="0.35">
      <c r="B11" s="21" t="s">
        <v>22</v>
      </c>
    </row>
    <row r="12" spans="1:2" x14ac:dyDescent="0.35">
      <c r="A12" s="11">
        <f>A9+A10+A11</f>
        <v>276037.21000000002</v>
      </c>
    </row>
    <row r="13" spans="1:2" x14ac:dyDescent="0.35">
      <c r="B13" s="24" t="s">
        <v>12</v>
      </c>
    </row>
    <row r="14" spans="1:2" x14ac:dyDescent="0.35">
      <c r="A14" s="18">
        <f>173619.64+108786.59+51334.63</f>
        <v>333740.86</v>
      </c>
      <c r="B14" s="21" t="s">
        <v>3</v>
      </c>
    </row>
    <row r="15" spans="1:2" x14ac:dyDescent="0.35">
      <c r="A15" s="11">
        <f>A14</f>
        <v>333740.86</v>
      </c>
    </row>
    <row r="16" spans="1:2" x14ac:dyDescent="0.35">
      <c r="A16" s="27"/>
    </row>
    <row r="17" spans="1:2" x14ac:dyDescent="0.35">
      <c r="B17" s="24" t="s">
        <v>5</v>
      </c>
    </row>
    <row r="18" spans="1:2" x14ac:dyDescent="0.35">
      <c r="A18" s="22">
        <v>71710.990000000005</v>
      </c>
      <c r="B18" s="21" t="s">
        <v>3</v>
      </c>
    </row>
    <row r="19" spans="1:2" x14ac:dyDescent="0.35">
      <c r="A19" s="11">
        <f>A18</f>
        <v>71710.990000000005</v>
      </c>
    </row>
    <row r="20" spans="1:2" x14ac:dyDescent="0.35">
      <c r="A20" s="17"/>
      <c r="B20" s="24" t="s">
        <v>8</v>
      </c>
    </row>
    <row r="21" spans="1:2" x14ac:dyDescent="0.35">
      <c r="A21" s="17">
        <v>28761.5</v>
      </c>
      <c r="B21" s="21" t="s">
        <v>6</v>
      </c>
    </row>
    <row r="22" spans="1:2" x14ac:dyDescent="0.35">
      <c r="A22" s="12">
        <f>A21</f>
        <v>28761.5</v>
      </c>
    </row>
    <row r="24" spans="1:2" x14ac:dyDescent="0.35">
      <c r="A24" s="7">
        <f>A4+A12+A19+A22+A15</f>
        <v>710250.56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20" t="s">
        <v>31</v>
      </c>
      <c r="B1" s="120"/>
    </row>
    <row r="2" spans="1:2" x14ac:dyDescent="0.35">
      <c r="B2" s="23" t="s">
        <v>0</v>
      </c>
    </row>
    <row r="3" spans="1:2" ht="0.65" customHeight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7.5" customHeight="1" x14ac:dyDescent="0.35">
      <c r="A9" s="22">
        <f>129195.54+54345.76</f>
        <v>183541.3</v>
      </c>
      <c r="B9" s="21" t="s">
        <v>2</v>
      </c>
    </row>
    <row r="10" spans="1:2" ht="15.65" hidden="1" customHeight="1" x14ac:dyDescent="0.35">
      <c r="B10" s="21" t="s">
        <v>20</v>
      </c>
    </row>
    <row r="11" spans="1:2" ht="15.65" hidden="1" customHeight="1" x14ac:dyDescent="0.35">
      <c r="B11" s="21" t="s">
        <v>22</v>
      </c>
    </row>
    <row r="12" spans="1:2" x14ac:dyDescent="0.35">
      <c r="A12" s="11">
        <f>A9+A10+A11</f>
        <v>183541.3</v>
      </c>
    </row>
    <row r="13" spans="1:2" x14ac:dyDescent="0.35">
      <c r="A13" s="27"/>
    </row>
    <row r="14" spans="1:2" x14ac:dyDescent="0.35">
      <c r="B14" s="24" t="s">
        <v>12</v>
      </c>
    </row>
    <row r="15" spans="1:2" x14ac:dyDescent="0.35">
      <c r="A15" s="18">
        <v>135552.04</v>
      </c>
      <c r="B15" s="21" t="s">
        <v>3</v>
      </c>
    </row>
    <row r="16" spans="1:2" x14ac:dyDescent="0.35">
      <c r="A16" s="11">
        <f>A15</f>
        <v>135552.04</v>
      </c>
    </row>
    <row r="17" spans="1:2" x14ac:dyDescent="0.35">
      <c r="A17" s="27"/>
    </row>
    <row r="18" spans="1:2" x14ac:dyDescent="0.35">
      <c r="B18" s="24" t="s">
        <v>5</v>
      </c>
    </row>
    <row r="19" spans="1:2" x14ac:dyDescent="0.35">
      <c r="A19" s="17">
        <v>36900.974000000002</v>
      </c>
      <c r="B19" s="21" t="s">
        <v>3</v>
      </c>
    </row>
    <row r="20" spans="1:2" x14ac:dyDescent="0.35">
      <c r="A20" s="12">
        <f>A19</f>
        <v>36900.974000000002</v>
      </c>
    </row>
    <row r="21" spans="1:2" x14ac:dyDescent="0.35">
      <c r="A21" s="17"/>
      <c r="B21" s="24" t="s">
        <v>8</v>
      </c>
    </row>
    <row r="22" spans="1:2" x14ac:dyDescent="0.35">
      <c r="A22" s="17">
        <v>19657.371999999999</v>
      </c>
      <c r="B22" s="21" t="s">
        <v>6</v>
      </c>
    </row>
    <row r="23" spans="1:2" x14ac:dyDescent="0.35">
      <c r="A23" s="12">
        <f>A22</f>
        <v>19657.371999999999</v>
      </c>
    </row>
    <row r="25" spans="1:2" x14ac:dyDescent="0.35">
      <c r="A25" s="7">
        <f>A4+A12+A20+A23+A16</f>
        <v>375651.68599999999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20" t="s">
        <v>32</v>
      </c>
      <c r="B1" s="120"/>
    </row>
    <row r="2" spans="1:2" x14ac:dyDescent="0.35">
      <c r="B2" s="23" t="s">
        <v>0</v>
      </c>
    </row>
    <row r="3" spans="1:2" hidden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7.5" customHeight="1" x14ac:dyDescent="0.35">
      <c r="A9" s="22">
        <f>40385.81+11134.87+31856.62+10517.46</f>
        <v>93894.760000000009</v>
      </c>
      <c r="B9" s="21" t="s">
        <v>2</v>
      </c>
    </row>
    <row r="10" spans="1:2" ht="15.65" hidden="1" customHeight="1" x14ac:dyDescent="0.35">
      <c r="B10" s="21" t="s">
        <v>20</v>
      </c>
    </row>
    <row r="11" spans="1:2" ht="15.65" hidden="1" customHeight="1" x14ac:dyDescent="0.35">
      <c r="B11" s="21" t="s">
        <v>22</v>
      </c>
    </row>
    <row r="12" spans="1:2" x14ac:dyDescent="0.35">
      <c r="A12" s="11">
        <f>A9+A10+A11</f>
        <v>93894.760000000009</v>
      </c>
    </row>
    <row r="13" spans="1:2" x14ac:dyDescent="0.35">
      <c r="A13" s="27"/>
    </row>
    <row r="14" spans="1:2" x14ac:dyDescent="0.35">
      <c r="B14" s="24" t="s">
        <v>12</v>
      </c>
    </row>
    <row r="15" spans="1:2" x14ac:dyDescent="0.35">
      <c r="A15" s="18">
        <v>83383.34</v>
      </c>
      <c r="B15" s="21" t="s">
        <v>3</v>
      </c>
    </row>
    <row r="16" spans="1:2" x14ac:dyDescent="0.35">
      <c r="A16" s="11">
        <f>A15</f>
        <v>83383.34</v>
      </c>
    </row>
    <row r="17" spans="1:2" x14ac:dyDescent="0.35">
      <c r="B17" s="24" t="s">
        <v>5</v>
      </c>
    </row>
    <row r="18" spans="1:2" x14ac:dyDescent="0.35">
      <c r="A18" s="22">
        <v>21960</v>
      </c>
      <c r="B18" s="21" t="s">
        <v>3</v>
      </c>
    </row>
    <row r="19" spans="1:2" x14ac:dyDescent="0.35">
      <c r="A19" s="11">
        <f>A18</f>
        <v>21960</v>
      </c>
    </row>
    <row r="20" spans="1:2" x14ac:dyDescent="0.35">
      <c r="A20" s="17"/>
      <c r="B20" s="24" t="s">
        <v>8</v>
      </c>
    </row>
    <row r="21" spans="1:2" x14ac:dyDescent="0.35">
      <c r="A21" s="17">
        <v>20286.650000000001</v>
      </c>
      <c r="B21" s="21" t="s">
        <v>6</v>
      </c>
    </row>
    <row r="22" spans="1:2" x14ac:dyDescent="0.35">
      <c r="A22" s="12">
        <f>A21</f>
        <v>20286.650000000001</v>
      </c>
    </row>
    <row r="24" spans="1:2" x14ac:dyDescent="0.35">
      <c r="A24" s="7">
        <f>A4+A12+A19+A22+A16</f>
        <v>219524.75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1"/>
    </sheetView>
  </sheetViews>
  <sheetFormatPr defaultRowHeight="14.5" x14ac:dyDescent="0.35"/>
  <cols>
    <col min="1" max="1" width="10.453125" customWidth="1"/>
    <col min="2" max="2" width="54.54296875" customWidth="1"/>
  </cols>
  <sheetData>
    <row r="1" spans="1:2" x14ac:dyDescent="0.35">
      <c r="B1" s="1" t="s">
        <v>7</v>
      </c>
    </row>
    <row r="2" spans="1:2" x14ac:dyDescent="0.35">
      <c r="A2">
        <v>100762.70999999999</v>
      </c>
      <c r="B2" t="s">
        <v>3</v>
      </c>
    </row>
    <row r="3" spans="1:2" x14ac:dyDescent="0.35">
      <c r="A3" s="15">
        <f>A2</f>
        <v>100762.70999999999</v>
      </c>
      <c r="B3" s="2"/>
    </row>
    <row r="4" spans="1:2" x14ac:dyDescent="0.35">
      <c r="B4" s="1" t="s">
        <v>33</v>
      </c>
    </row>
    <row r="5" spans="1:2" x14ac:dyDescent="0.35">
      <c r="A5" s="26">
        <v>489350.88</v>
      </c>
      <c r="B5" t="s">
        <v>3</v>
      </c>
    </row>
    <row r="6" spans="1:2" x14ac:dyDescent="0.35">
      <c r="A6" s="15">
        <f>A5</f>
        <v>489350.88</v>
      </c>
      <c r="B6" s="2"/>
    </row>
    <row r="7" spans="1:2" x14ac:dyDescent="0.35">
      <c r="A7" s="1"/>
      <c r="B7" s="13" t="s">
        <v>13</v>
      </c>
    </row>
    <row r="8" spans="1:2" x14ac:dyDescent="0.35">
      <c r="A8" s="14">
        <v>175239.05</v>
      </c>
      <c r="B8" s="8" t="s">
        <v>3</v>
      </c>
    </row>
    <row r="9" spans="1:2" x14ac:dyDescent="0.35">
      <c r="A9" s="15">
        <f>A8</f>
        <v>175239.05</v>
      </c>
      <c r="B9" s="2"/>
    </row>
    <row r="10" spans="1:2" x14ac:dyDescent="0.35">
      <c r="A10" s="1"/>
      <c r="B10" s="13" t="s">
        <v>14</v>
      </c>
    </row>
    <row r="11" spans="1:2" x14ac:dyDescent="0.35">
      <c r="A11" s="26">
        <v>123154.34</v>
      </c>
      <c r="B11" s="8" t="s">
        <v>3</v>
      </c>
    </row>
    <row r="12" spans="1:2" x14ac:dyDescent="0.35">
      <c r="A12" s="15">
        <f>A11</f>
        <v>123154.34</v>
      </c>
      <c r="B12" s="2"/>
    </row>
    <row r="13" spans="1:2" x14ac:dyDescent="0.35">
      <c r="A13" s="1"/>
      <c r="B13" s="13" t="s">
        <v>15</v>
      </c>
    </row>
    <row r="14" spans="1:2" x14ac:dyDescent="0.35">
      <c r="A14" s="26">
        <v>32574</v>
      </c>
      <c r="B14" s="8" t="s">
        <v>3</v>
      </c>
    </row>
    <row r="15" spans="1:2" x14ac:dyDescent="0.35">
      <c r="A15" s="15">
        <f>A14</f>
        <v>32574</v>
      </c>
      <c r="B15" s="2"/>
    </row>
    <row r="16" spans="1:2" ht="19" customHeight="1" x14ac:dyDescent="0.35">
      <c r="A16" s="1"/>
      <c r="B16" s="13" t="s">
        <v>28</v>
      </c>
    </row>
    <row r="17" spans="1:2" s="21" customFormat="1" ht="19" customHeight="1" x14ac:dyDescent="0.35">
      <c r="A17" s="14">
        <v>80969.48</v>
      </c>
      <c r="B17" s="8" t="s">
        <v>3</v>
      </c>
    </row>
    <row r="18" spans="1:2" s="21" customFormat="1" ht="19" customHeight="1" x14ac:dyDescent="0.35">
      <c r="A18" s="15">
        <f>A17</f>
        <v>80969.48</v>
      </c>
      <c r="B18" s="24"/>
    </row>
    <row r="19" spans="1:2" s="21" customFormat="1" ht="19" customHeight="1" x14ac:dyDescent="0.35">
      <c r="A19" s="1"/>
      <c r="B19" s="13" t="s">
        <v>29</v>
      </c>
    </row>
    <row r="20" spans="1:2" s="21" customFormat="1" ht="19" customHeight="1" x14ac:dyDescent="0.35">
      <c r="A20" s="14">
        <v>50000</v>
      </c>
      <c r="B20" s="8" t="s">
        <v>3</v>
      </c>
    </row>
    <row r="21" spans="1:2" s="21" customFormat="1" ht="19" customHeight="1" x14ac:dyDescent="0.35">
      <c r="A21" s="15">
        <f>A20</f>
        <v>50000</v>
      </c>
      <c r="B21" s="24"/>
    </row>
    <row r="22" spans="1:2" ht="12" customHeight="1" x14ac:dyDescent="0.35">
      <c r="A22" s="1"/>
      <c r="B22" s="2"/>
    </row>
    <row r="23" spans="1:2" ht="11.5" customHeight="1" x14ac:dyDescent="0.35"/>
    <row r="24" spans="1:2" x14ac:dyDescent="0.35">
      <c r="A24" s="1">
        <f>A3+A6+A9+A12+A15+A18+A21</f>
        <v>1052050.46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sqref="A1:XFD13"/>
    </sheetView>
  </sheetViews>
  <sheetFormatPr defaultRowHeight="14.5" x14ac:dyDescent="0.35"/>
  <cols>
    <col min="1" max="1" width="12.453125" customWidth="1"/>
    <col min="2" max="2" width="58" customWidth="1"/>
  </cols>
  <sheetData>
    <row r="1" spans="1:2" x14ac:dyDescent="0.35">
      <c r="B1" s="1" t="s">
        <v>11</v>
      </c>
    </row>
    <row r="2" spans="1:2" x14ac:dyDescent="0.35">
      <c r="B2" s="20" t="s">
        <v>0</v>
      </c>
    </row>
    <row r="3" spans="1:2" x14ac:dyDescent="0.35">
      <c r="A3">
        <v>1104155.3</v>
      </c>
      <c r="B3" s="8" t="s">
        <v>3</v>
      </c>
    </row>
    <row r="4" spans="1:2" x14ac:dyDescent="0.35">
      <c r="A4">
        <v>234985.92</v>
      </c>
      <c r="B4" s="8" t="s">
        <v>17</v>
      </c>
    </row>
    <row r="5" spans="1:2" s="21" customFormat="1" x14ac:dyDescent="0.35">
      <c r="A5" s="1">
        <f>SUM(A3:A4)</f>
        <v>1339141.22</v>
      </c>
      <c r="B5" s="8"/>
    </row>
    <row r="6" spans="1:2" s="21" customFormat="1" x14ac:dyDescent="0.35">
      <c r="B6" s="8"/>
    </row>
    <row r="7" spans="1:2" s="21" customFormat="1" ht="15.5" x14ac:dyDescent="0.35">
      <c r="B7" s="25" t="s">
        <v>25</v>
      </c>
    </row>
    <row r="8" spans="1:2" s="21" customFormat="1" x14ac:dyDescent="0.35">
      <c r="B8" s="20" t="s">
        <v>0</v>
      </c>
    </row>
    <row r="9" spans="1:2" x14ac:dyDescent="0.35">
      <c r="A9" s="21">
        <v>4445.7</v>
      </c>
      <c r="B9" s="10" t="s">
        <v>26</v>
      </c>
    </row>
    <row r="10" spans="1:2" ht="14.15" customHeight="1" x14ac:dyDescent="0.35">
      <c r="A10" s="21">
        <v>18848.25</v>
      </c>
      <c r="B10" s="19" t="s">
        <v>27</v>
      </c>
    </row>
    <row r="11" spans="1:2" hidden="1" x14ac:dyDescent="0.35">
      <c r="A11" s="9"/>
      <c r="B11" s="10" t="s">
        <v>18</v>
      </c>
    </row>
    <row r="12" spans="1:2" ht="29" hidden="1" x14ac:dyDescent="0.35">
      <c r="A12" s="9"/>
      <c r="B12" s="19" t="s">
        <v>19</v>
      </c>
    </row>
    <row r="13" spans="1:2" x14ac:dyDescent="0.35">
      <c r="A13" s="1">
        <f>SUM(A9:A12)</f>
        <v>23293.95</v>
      </c>
      <c r="B13" s="8"/>
    </row>
    <row r="14" spans="1:2" x14ac:dyDescent="0.35">
      <c r="B14" s="8"/>
    </row>
    <row r="15" spans="1:2" x14ac:dyDescent="0.35">
      <c r="B15" s="8"/>
    </row>
    <row r="16" spans="1:2" x14ac:dyDescent="0.35">
      <c r="A16" s="1"/>
      <c r="B16" s="8"/>
    </row>
    <row r="17" spans="1:2" x14ac:dyDescent="0.35">
      <c r="A17" s="3"/>
      <c r="B17" s="8"/>
    </row>
    <row r="18" spans="1:2" x14ac:dyDescent="0.35">
      <c r="A18" s="3"/>
    </row>
    <row r="19" spans="1:2" x14ac:dyDescent="0.35">
      <c r="A19" s="4"/>
    </row>
    <row r="21" spans="1:2" x14ac:dyDescent="0.35">
      <c r="A21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Касові Жовтень 2025 (2)</vt:lpstr>
      <vt:lpstr>Кротошин</vt:lpstr>
      <vt:lpstr>Виннички</vt:lpstr>
      <vt:lpstr>Звенигород</vt:lpstr>
      <vt:lpstr>Старе село</vt:lpstr>
      <vt:lpstr>Миколаїв</vt:lpstr>
      <vt:lpstr>муз,спорт школи</vt:lpstr>
      <vt:lpstr>Управління</vt:lpstr>
      <vt:lpstr>'Касові Жовтень 2025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2025-11-13T08:20:32Z</dcterms:modified>
</cp:coreProperties>
</file>