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0" windowHeight="0" tabRatio="723"/>
  </bookViews>
  <sheets>
    <sheet name="Касові Березень  2026 " sheetId="31" r:id="rId1"/>
    <sheet name="Кротошин" sheetId="4" state="hidden" r:id="rId2"/>
    <sheet name="Виннички" sheetId="5" state="hidden" r:id="rId3"/>
    <sheet name="Звенигород" sheetId="11" state="hidden" r:id="rId4"/>
    <sheet name="Старе село" sheetId="12" state="hidden" r:id="rId5"/>
    <sheet name="Миколаїв" sheetId="10" state="hidden" r:id="rId6"/>
    <sheet name="муз,спорт школи" sheetId="6" state="hidden" r:id="rId7"/>
    <sheet name="Управління" sheetId="8" state="hidden" r:id="rId8"/>
  </sheets>
  <definedNames>
    <definedName name="_xlnm.Print_Area" localSheetId="0">'Касові Березень  2026 '!$A$1:$C$57</definedName>
  </definedNames>
  <calcPr calcId="162913"/>
</workbook>
</file>

<file path=xl/calcChain.xml><?xml version="1.0" encoding="utf-8"?>
<calcChain xmlns="http://schemas.openxmlformats.org/spreadsheetml/2006/main">
  <c r="C5" i="31" l="1"/>
  <c r="B57" i="31" l="1"/>
  <c r="B55" i="31"/>
  <c r="B54" i="31"/>
  <c r="B53" i="31"/>
  <c r="C52" i="31"/>
  <c r="B51" i="31"/>
  <c r="B49" i="31"/>
  <c r="B48" i="31"/>
  <c r="B47" i="31"/>
  <c r="B46" i="31"/>
  <c r="B45" i="31"/>
  <c r="B44" i="31"/>
  <c r="B43" i="31"/>
  <c r="B42" i="31"/>
  <c r="B41" i="31"/>
  <c r="B40" i="31"/>
  <c r="B39" i="31"/>
  <c r="C38" i="31"/>
  <c r="C37" i="31" s="1"/>
  <c r="B36" i="31"/>
  <c r="C35" i="31"/>
  <c r="B34" i="31"/>
  <c r="B33" i="31"/>
  <c r="C32" i="31"/>
  <c r="B30" i="31"/>
  <c r="C29" i="31"/>
  <c r="B28" i="31"/>
  <c r="B27" i="31"/>
  <c r="B26" i="31"/>
  <c r="B25" i="31"/>
  <c r="B24" i="31"/>
  <c r="B23" i="31"/>
  <c r="B22" i="31"/>
  <c r="B20" i="31"/>
  <c r="B19" i="31"/>
  <c r="B18" i="31"/>
  <c r="B17" i="31"/>
  <c r="C16" i="31"/>
  <c r="C10" i="31" s="1"/>
  <c r="B15" i="31"/>
  <c r="B14" i="31"/>
  <c r="B12" i="31"/>
  <c r="B11" i="31"/>
  <c r="B9" i="31"/>
  <c r="B8" i="31"/>
  <c r="B7" i="31"/>
  <c r="C6" i="31"/>
  <c r="C4" i="31"/>
  <c r="C3" i="31"/>
  <c r="B38" i="31" l="1"/>
  <c r="B32" i="31"/>
  <c r="B16" i="31"/>
  <c r="B52" i="31"/>
  <c r="B6" i="31"/>
  <c r="B29" i="31"/>
  <c r="B3" i="31"/>
  <c r="C2" i="31"/>
  <c r="B35" i="31"/>
  <c r="B5" i="31"/>
  <c r="B21" i="31"/>
  <c r="B13" i="31"/>
  <c r="B50" i="31"/>
  <c r="B37" i="31" l="1"/>
  <c r="B10" i="31"/>
  <c r="B4" i="31"/>
  <c r="B2" i="31" l="1"/>
  <c r="A24" i="6" l="1"/>
  <c r="A24" i="10" l="1"/>
  <c r="A9" i="10"/>
  <c r="A16" i="10"/>
  <c r="A25" i="12"/>
  <c r="A9" i="12"/>
  <c r="A16" i="12"/>
  <c r="A14" i="11"/>
  <c r="A9" i="11"/>
  <c r="A15" i="11"/>
  <c r="A9" i="5"/>
  <c r="A23" i="12" l="1"/>
  <c r="A20" i="12"/>
  <c r="A12" i="12"/>
  <c r="A7" i="12"/>
  <c r="A4" i="12"/>
  <c r="A22" i="11"/>
  <c r="A19" i="11"/>
  <c r="A12" i="11"/>
  <c r="A24" i="11" s="1"/>
  <c r="A7" i="11"/>
  <c r="A4" i="11"/>
  <c r="A22" i="10"/>
  <c r="A19" i="10"/>
  <c r="A12" i="10"/>
  <c r="A7" i="10"/>
  <c r="A4" i="10"/>
  <c r="A21" i="6"/>
  <c r="A18" i="6"/>
  <c r="A13" i="8"/>
  <c r="A5" i="8"/>
  <c r="A12" i="5" l="1"/>
  <c r="A4" i="5" l="1"/>
  <c r="A4" i="4"/>
  <c r="A15" i="6"/>
  <c r="A12" i="6"/>
  <c r="A9" i="6"/>
  <c r="A20" i="4" l="1"/>
  <c r="A11" i="4"/>
  <c r="A7" i="4"/>
  <c r="A7" i="5"/>
  <c r="A18" i="5"/>
  <c r="A15" i="5"/>
  <c r="A17" i="4"/>
  <c r="A6" i="6"/>
  <c r="A3" i="6"/>
  <c r="A14" i="4"/>
  <c r="A22" i="4" l="1"/>
  <c r="A20" i="5"/>
</calcChain>
</file>

<file path=xl/sharedStrings.xml><?xml version="1.0" encoding="utf-8"?>
<sst xmlns="http://schemas.openxmlformats.org/spreadsheetml/2006/main" count="148" uniqueCount="86">
  <si>
    <t>січень</t>
  </si>
  <si>
    <t>школа</t>
  </si>
  <si>
    <t>заробітна плата (обслуговуючий персонал)</t>
  </si>
  <si>
    <t>заробітна плата</t>
  </si>
  <si>
    <t>світло</t>
  </si>
  <si>
    <t>Народний дім</t>
  </si>
  <si>
    <t>Заробітна плата</t>
  </si>
  <si>
    <t>Спортивна школа</t>
  </si>
  <si>
    <t>Бібліотека</t>
  </si>
  <si>
    <t>Адмін.буд.</t>
  </si>
  <si>
    <t xml:space="preserve">Вуличне освітлення </t>
  </si>
  <si>
    <t>Управління</t>
  </si>
  <si>
    <t>днз</t>
  </si>
  <si>
    <t>Відділ освіти</t>
  </si>
  <si>
    <t>Відділ культури</t>
  </si>
  <si>
    <t>КЗ "Інформаційно ресурсний центр"</t>
  </si>
  <si>
    <t>Механізоване зимове прибирання снігу</t>
  </si>
  <si>
    <t>нарахування на заробітну плату</t>
  </si>
  <si>
    <t>Пл.за пiдкл.клiєнт.до дист.сист.з вид.2-ох зах.нос.ключiвUSB ток</t>
  </si>
  <si>
    <t>екологiчний податок за викиди забруднюючих реч.в атмосф.повiтря стац.джер.забр.</t>
  </si>
  <si>
    <t>газ</t>
  </si>
  <si>
    <t>матеріальна допомога</t>
  </si>
  <si>
    <t>екологічний</t>
  </si>
  <si>
    <t>Видатки по Кротошинському старостинському округу</t>
  </si>
  <si>
    <t>Видатки по Винничківському старостинському округу</t>
  </si>
  <si>
    <t>Організаційно-господарська діяльність</t>
  </si>
  <si>
    <t>Пл.за природний газ</t>
  </si>
  <si>
    <t>Пл. за штампи клiше, печатки клiше, фурнiтуру</t>
  </si>
  <si>
    <t>КП "Давидів"</t>
  </si>
  <si>
    <t>КП "Пасічани"</t>
  </si>
  <si>
    <t>Видатки по Звенигородському старостинському округу</t>
  </si>
  <si>
    <t>Видатки по Старосільському старостинському округу</t>
  </si>
  <si>
    <t>Видатки по Миколаївському старостинському округу</t>
  </si>
  <si>
    <t>Музичні школи</t>
  </si>
  <si>
    <t>Деритизація, дезінфекція</t>
  </si>
  <si>
    <t xml:space="preserve">ШКОЛИ </t>
  </si>
  <si>
    <t>Вивіз сміття</t>
  </si>
  <si>
    <t>Придбання (КЕКВ 2210):</t>
  </si>
  <si>
    <t>Комунальні послуги (КЕКВ 2270):</t>
  </si>
  <si>
    <t>Послуги інші (КЕКВ 2240)</t>
  </si>
  <si>
    <t>Екологічний податок</t>
  </si>
  <si>
    <t>ЗАРПЛАТА (КЕКВ 2111+2120)</t>
  </si>
  <si>
    <t>Медикаменти</t>
  </si>
  <si>
    <t>Інтернет, телекомунікаційні послуги</t>
  </si>
  <si>
    <t xml:space="preserve">Встановлення та утримання газопостачання </t>
  </si>
  <si>
    <t>Видатки на відрядження 2250</t>
  </si>
  <si>
    <t>Плата за послуги харчування</t>
  </si>
  <si>
    <t>Ремонт сходів, ремонт інженерних споруд для укриття, монтаж та встановлення поручнів</t>
  </si>
  <si>
    <t>Еологічний податок</t>
  </si>
  <si>
    <t>Чистка димоходів, Технічне обслуговування  та ремонт генератора</t>
  </si>
  <si>
    <t>Встановлення,повірка лічильника газу,Встановлення,повірка лічильника світла, пломбування(розпломбування лічильника) світла-газу</t>
  </si>
  <si>
    <t>Послуги з благоустрою , розробка документації(виготовлення та монтаж поручнів), розробка ПКД</t>
  </si>
  <si>
    <t>Лампа, світильники, лампочки</t>
  </si>
  <si>
    <t>Навчання освітян з цивільного захисту та пож.безпеки</t>
  </si>
  <si>
    <t xml:space="preserve">Табличка фасадна </t>
  </si>
  <si>
    <t>Бутильована вода</t>
  </si>
  <si>
    <t>Послуги з реєстрації номерних знаків</t>
  </si>
  <si>
    <t>1142 Інші програми та заходи в сфері освіти</t>
  </si>
  <si>
    <t>Пальне для генераторів</t>
  </si>
  <si>
    <t>Винничківська гімназія</t>
  </si>
  <si>
    <t>Послуги із благоустрою, проведення оцінки майна, правовий супровід</t>
  </si>
  <si>
    <t>Страхування, охоронні послуги, , техн. обслугов.пож.сигналізація</t>
  </si>
  <si>
    <t xml:space="preserve">Сіль таблетована </t>
  </si>
  <si>
    <t>Послуги ЄДЕБО</t>
  </si>
  <si>
    <t>Меблі для стем лабораторії</t>
  </si>
  <si>
    <t>Шафки для роздягальні</t>
  </si>
  <si>
    <t>Послуги з електромонтажних робіт, встановлення автоматичного вимикача електромережі ідальні</t>
  </si>
  <si>
    <t>Техогляд транспортного засобу, технічне обслуговування,ремонт та стархування ТЗ, шиномонтаж</t>
  </si>
  <si>
    <t xml:space="preserve">Будівельні матеріали </t>
  </si>
  <si>
    <t>Медичний огляд працівників</t>
  </si>
  <si>
    <t>Оцінка майна, послуги з правового супроводу щодо оренди</t>
  </si>
  <si>
    <t>Послуги технічного обслуговування газового обладнання та  ситеми газопостачання,Пiдготовка до опалювального сезону, зведення захисних засобів огорожі, Обслуговування та ремонт котельні, генератора.,Повірка приладів газу</t>
  </si>
  <si>
    <t>Послуги по виконанню вимог  Львівобленего, (утримання  та обслуговування електромереж)</t>
  </si>
  <si>
    <t>Послуги по виконанню санітарно-технічних робіт по ромивці радіаторів</t>
  </si>
  <si>
    <t>Газ (використанн+розподіл)</t>
  </si>
  <si>
    <t>Світло (використанн+розподіл)</t>
  </si>
  <si>
    <t>Водопостачання+Водовідведення</t>
  </si>
  <si>
    <r>
      <rPr>
        <b/>
        <sz val="20"/>
        <color theme="1"/>
        <rFont val="Calibri"/>
        <family val="2"/>
        <charset val="204"/>
        <scheme val="minor"/>
      </rPr>
      <t xml:space="preserve">ПОСЛУГИ повязані з ПЗ та обслуг офісної.техніки </t>
    </r>
    <r>
      <rPr>
        <sz val="20"/>
        <color theme="1"/>
        <rFont val="Calibri"/>
        <family val="2"/>
        <charset val="204"/>
        <scheme val="minor"/>
      </rPr>
      <t>(картриджі, пот.ремонт, налашт програм, мереж, програмне забезпечення і т.д)</t>
    </r>
  </si>
  <si>
    <t>Болгарка</t>
  </si>
  <si>
    <t>Господарські товри для ремонту</t>
  </si>
  <si>
    <t>РАЗОМ Березень  2026</t>
  </si>
  <si>
    <t>Тканинні ролети</t>
  </si>
  <si>
    <t>Запчастини на шкільний автобус,навчальний  автомобіль</t>
  </si>
  <si>
    <t>Вогнегасники .ввп-6</t>
  </si>
  <si>
    <t>Дизельне пальне  для школярика</t>
  </si>
  <si>
    <t>3134 подарункові книги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</si>
</sst>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Font="1"/>
    <xf numFmtId="2" fontId="2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2" fontId="0" fillId="0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left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2" fillId="2" borderId="0" xfId="0" applyFont="1" applyFill="1"/>
    <xf numFmtId="2" fontId="2" fillId="2" borderId="0" xfId="0" applyNumberFormat="1" applyFont="1" applyFill="1"/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left" wrapText="1"/>
    </xf>
    <xf numFmtId="0" fontId="3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4" fillId="0" borderId="0" xfId="0" applyNumberFormat="1" applyFont="1" applyFill="1" applyAlignment="1">
      <alignment horizontal="left"/>
    </xf>
    <xf numFmtId="2" fontId="0" fillId="0" borderId="0" xfId="0" applyNumberFormat="1" applyBorder="1"/>
    <xf numFmtId="0" fontId="2" fillId="3" borderId="0" xfId="0" applyFont="1" applyFill="1" applyAlignment="1">
      <alignment horizontal="center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wrapText="1"/>
    </xf>
    <xf numFmtId="0" fontId="7" fillId="7" borderId="0" xfId="0" applyFont="1" applyFill="1" applyAlignment="1">
      <alignment wrapText="1"/>
    </xf>
    <xf numFmtId="0" fontId="5" fillId="6" borderId="0" xfId="0" applyFont="1" applyFill="1" applyBorder="1" applyAlignment="1">
      <alignment wrapText="1"/>
    </xf>
    <xf numFmtId="0" fontId="5" fillId="6" borderId="0" xfId="0" applyFont="1" applyFill="1" applyAlignment="1">
      <alignment wrapText="1"/>
    </xf>
    <xf numFmtId="0" fontId="9" fillId="2" borderId="8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8" fillId="7" borderId="11" xfId="0" applyFont="1" applyFill="1" applyBorder="1" applyAlignment="1">
      <alignment horizontal="center" vertical="center" wrapText="1"/>
    </xf>
    <xf numFmtId="4" fontId="12" fillId="7" borderId="1" xfId="0" applyNumberFormat="1" applyFont="1" applyFill="1" applyBorder="1" applyAlignment="1">
      <alignment horizontal="center" vertical="center" wrapText="1"/>
    </xf>
    <xf numFmtId="4" fontId="10" fillId="2" borderId="9" xfId="0" applyNumberFormat="1" applyFont="1" applyFill="1" applyBorder="1" applyAlignment="1">
      <alignment horizontal="center" wrapText="1"/>
    </xf>
    <xf numFmtId="4" fontId="10" fillId="5" borderId="9" xfId="0" applyNumberFormat="1" applyFont="1" applyFill="1" applyBorder="1" applyAlignment="1">
      <alignment horizontal="center" vertical="center" wrapText="1"/>
    </xf>
    <xf numFmtId="4" fontId="10" fillId="4" borderId="9" xfId="0" applyNumberFormat="1" applyFont="1" applyFill="1" applyBorder="1" applyAlignment="1">
      <alignment horizontal="center" wrapText="1"/>
    </xf>
    <xf numFmtId="4" fontId="10" fillId="5" borderId="9" xfId="0" applyNumberFormat="1" applyFont="1" applyFill="1" applyBorder="1" applyAlignment="1">
      <alignment horizontal="center" wrapText="1"/>
    </xf>
    <xf numFmtId="4" fontId="10" fillId="2" borderId="10" xfId="0" applyNumberFormat="1" applyFont="1" applyFill="1" applyBorder="1" applyAlignment="1">
      <alignment horizontal="center" wrapText="1"/>
    </xf>
    <xf numFmtId="4" fontId="10" fillId="4" borderId="5" xfId="0" applyNumberFormat="1" applyFont="1" applyFill="1" applyBorder="1" applyAlignment="1">
      <alignment horizontal="center" wrapText="1"/>
    </xf>
    <xf numFmtId="4" fontId="12" fillId="7" borderId="5" xfId="0" applyNumberFormat="1" applyFont="1" applyFill="1" applyBorder="1" applyAlignment="1">
      <alignment horizontal="center" vertical="center" wrapText="1"/>
    </xf>
    <xf numFmtId="4" fontId="12" fillId="7" borderId="3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4" fontId="12" fillId="7" borderId="2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wrapText="1"/>
    </xf>
    <xf numFmtId="4" fontId="16" fillId="7" borderId="1" xfId="0" applyNumberFormat="1" applyFont="1" applyFill="1" applyBorder="1" applyAlignment="1">
      <alignment horizontal="center" wrapText="1"/>
    </xf>
    <xf numFmtId="4" fontId="12" fillId="7" borderId="1" xfId="0" applyNumberFormat="1" applyFont="1" applyFill="1" applyBorder="1" applyAlignment="1">
      <alignment horizontal="center" wrapText="1"/>
    </xf>
    <xf numFmtId="4" fontId="10" fillId="6" borderId="9" xfId="0" applyNumberFormat="1" applyFont="1" applyFill="1" applyBorder="1" applyAlignment="1">
      <alignment horizontal="center" wrapText="1"/>
    </xf>
    <xf numFmtId="4" fontId="10" fillId="6" borderId="5" xfId="0" applyNumberFormat="1" applyFont="1" applyFill="1" applyBorder="1" applyAlignment="1">
      <alignment horizont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horizontal="center" wrapText="1"/>
    </xf>
    <xf numFmtId="4" fontId="12" fillId="7" borderId="5" xfId="0" applyNumberFormat="1" applyFont="1" applyFill="1" applyBorder="1" applyAlignment="1">
      <alignment horizontal="center" wrapText="1"/>
    </xf>
    <xf numFmtId="4" fontId="12" fillId="6" borderId="5" xfId="0" applyNumberFormat="1" applyFont="1" applyFill="1" applyBorder="1" applyAlignment="1">
      <alignment horizontal="center" wrapText="1"/>
    </xf>
    <xf numFmtId="164" fontId="10" fillId="5" borderId="9" xfId="0" applyNumberFormat="1" applyFont="1" applyFill="1" applyBorder="1" applyAlignment="1">
      <alignment horizontal="center" vertical="center" wrapText="1"/>
    </xf>
    <xf numFmtId="164" fontId="12" fillId="7" borderId="5" xfId="0" applyNumberFormat="1" applyFont="1" applyFill="1" applyBorder="1" applyAlignment="1">
      <alignment horizontal="center" wrapText="1"/>
    </xf>
    <xf numFmtId="4" fontId="12" fillId="4" borderId="1" xfId="0" applyNumberFormat="1" applyFont="1" applyFill="1" applyBorder="1" applyAlignment="1">
      <alignment horizontal="center" wrapText="1"/>
    </xf>
    <xf numFmtId="4" fontId="11" fillId="8" borderId="9" xfId="0" applyNumberFormat="1" applyFont="1" applyFill="1" applyBorder="1" applyAlignment="1">
      <alignment horizontal="center" vertical="center" wrapText="1"/>
    </xf>
    <xf numFmtId="4" fontId="11" fillId="8" borderId="5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5" borderId="0" xfId="0" applyFont="1" applyFill="1" applyAlignment="1">
      <alignment wrapText="1"/>
    </xf>
    <xf numFmtId="0" fontId="15" fillId="0" borderId="6" xfId="0" applyFont="1" applyBorder="1" applyAlignment="1">
      <alignment wrapText="1"/>
    </xf>
    <xf numFmtId="0" fontId="9" fillId="6" borderId="6" xfId="0" applyFont="1" applyFill="1" applyBorder="1" applyAlignment="1">
      <alignment wrapText="1"/>
    </xf>
    <xf numFmtId="0" fontId="15" fillId="0" borderId="6" xfId="0" applyFont="1" applyFill="1" applyBorder="1" applyAlignment="1">
      <alignment wrapText="1"/>
    </xf>
    <xf numFmtId="0" fontId="13" fillId="0" borderId="6" xfId="0" applyFont="1" applyFill="1" applyBorder="1" applyAlignment="1">
      <alignment wrapText="1"/>
    </xf>
    <xf numFmtId="0" fontId="13" fillId="0" borderId="12" xfId="0" applyFont="1" applyFill="1" applyBorder="1" applyAlignment="1">
      <alignment wrapText="1"/>
    </xf>
    <xf numFmtId="0" fontId="9" fillId="6" borderId="6" xfId="0" applyFont="1" applyFill="1" applyBorder="1" applyAlignment="1">
      <alignment horizontal="center" wrapText="1"/>
    </xf>
    <xf numFmtId="0" fontId="9" fillId="6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9" fillId="4" borderId="6" xfId="0" applyFont="1" applyFill="1" applyBorder="1" applyAlignment="1">
      <alignment wrapText="1"/>
    </xf>
    <xf numFmtId="0" fontId="13" fillId="0" borderId="12" xfId="0" applyFont="1" applyFill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9" fillId="4" borderId="6" xfId="0" applyFont="1" applyFill="1" applyBorder="1" applyAlignment="1">
      <alignment horizontal="center" wrapText="1"/>
    </xf>
    <xf numFmtId="0" fontId="9" fillId="8" borderId="6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15" fillId="0" borderId="0" xfId="0" applyFont="1" applyAlignment="1">
      <alignment wrapText="1"/>
    </xf>
    <xf numFmtId="4" fontId="10" fillId="5" borderId="9" xfId="0" quotePrefix="1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66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D165"/>
  <sheetViews>
    <sheetView tabSelected="1" zoomScale="30" zoomScaleNormal="30" zoomScaleSheetLayoutView="40" workbookViewId="0">
      <pane ySplit="1" topLeftCell="A2" activePane="bottomLeft" state="frozen"/>
      <selection pane="bottomLeft" activeCell="P6" sqref="P6"/>
    </sheetView>
  </sheetViews>
  <sheetFormatPr defaultColWidth="9.1796875" defaultRowHeight="30.5" x14ac:dyDescent="0.65"/>
  <cols>
    <col min="1" max="1" width="65" style="92" customWidth="1"/>
    <col min="2" max="2" width="25.36328125" style="74" customWidth="1"/>
    <col min="3" max="3" width="26.1796875" style="39" customWidth="1"/>
    <col min="4" max="4" width="9.1796875" style="29" customWidth="1"/>
    <col min="5" max="106" width="9.1796875" style="29"/>
    <col min="107" max="108" width="9.1796875" style="32"/>
    <col min="109" max="16384" width="9.1796875" style="31"/>
  </cols>
  <sheetData>
    <row r="1" spans="1:108" ht="104.5" customHeight="1" thickBot="1" x14ac:dyDescent="0.35">
      <c r="A1" s="96" t="s">
        <v>80</v>
      </c>
      <c r="B1" s="97"/>
      <c r="C1" s="45" t="s">
        <v>59</v>
      </c>
    </row>
    <row r="2" spans="1:108" s="44" customFormat="1" ht="30" x14ac:dyDescent="0.6">
      <c r="A2" s="42" t="s">
        <v>35</v>
      </c>
      <c r="B2" s="47">
        <f t="shared" ref="B2:B30" si="0">SUM(C2:C2)</f>
        <v>212507.49</v>
      </c>
      <c r="C2" s="51">
        <f t="shared" ref="C2" si="1">C4+C10+C29+C32+C35+C37+C52+C55+C56+C3</f>
        <v>212507.49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95"/>
      <c r="DD2" s="95"/>
    </row>
    <row r="3" spans="1:108" s="32" customFormat="1" ht="36" customHeight="1" x14ac:dyDescent="0.3">
      <c r="A3" s="82" t="s">
        <v>41</v>
      </c>
      <c r="B3" s="48">
        <f t="shared" si="0"/>
        <v>100355.13</v>
      </c>
      <c r="C3" s="46">
        <f>78998.78+21356.35</f>
        <v>100355.13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</row>
    <row r="4" spans="1:108" s="33" customFormat="1" ht="30" x14ac:dyDescent="0.6">
      <c r="A4" s="83" t="s">
        <v>38</v>
      </c>
      <c r="B4" s="49">
        <f t="shared" si="0"/>
        <v>76042.36</v>
      </c>
      <c r="C4" s="52">
        <f>SUM(C5:C9)</f>
        <v>76042.36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</row>
    <row r="5" spans="1:108" s="32" customFormat="1" x14ac:dyDescent="0.6">
      <c r="A5" s="75" t="s">
        <v>74</v>
      </c>
      <c r="B5" s="50">
        <f t="shared" si="0"/>
        <v>56736.009999999995</v>
      </c>
      <c r="C5" s="46">
        <f>2802.91+53933.1</f>
        <v>56736.009999999995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</row>
    <row r="6" spans="1:108" s="32" customFormat="1" x14ac:dyDescent="0.6">
      <c r="A6" s="77" t="s">
        <v>75</v>
      </c>
      <c r="B6" s="50">
        <f t="shared" si="0"/>
        <v>19008.75</v>
      </c>
      <c r="C6" s="46">
        <f>3093.81+15914.94</f>
        <v>19008.75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</row>
    <row r="7" spans="1:108" s="32" customFormat="1" x14ac:dyDescent="0.6">
      <c r="A7" s="77" t="s">
        <v>76</v>
      </c>
      <c r="B7" s="50">
        <f t="shared" si="0"/>
        <v>0</v>
      </c>
      <c r="C7" s="46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</row>
    <row r="8" spans="1:108" s="32" customFormat="1" ht="31.5" customHeight="1" x14ac:dyDescent="0.6">
      <c r="A8" s="75" t="s">
        <v>36</v>
      </c>
      <c r="B8" s="50">
        <f t="shared" si="0"/>
        <v>297.60000000000002</v>
      </c>
      <c r="C8" s="46">
        <v>297.60000000000002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</row>
    <row r="9" spans="1:108" s="32" customFormat="1" ht="43" customHeight="1" x14ac:dyDescent="0.6">
      <c r="A9" s="75" t="s">
        <v>58</v>
      </c>
      <c r="B9" s="50">
        <f t="shared" si="0"/>
        <v>0</v>
      </c>
      <c r="C9" s="53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</row>
    <row r="10" spans="1:108" s="41" customFormat="1" ht="30" x14ac:dyDescent="0.6">
      <c r="A10" s="76" t="s">
        <v>39</v>
      </c>
      <c r="B10" s="61">
        <f t="shared" si="0"/>
        <v>6960</v>
      </c>
      <c r="C10" s="62">
        <f t="shared" ref="C10" si="2">SUM(C11:C28)</f>
        <v>6960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40"/>
      <c r="DD10" s="40"/>
    </row>
    <row r="11" spans="1:108" s="32" customFormat="1" ht="51" x14ac:dyDescent="0.55000000000000004">
      <c r="A11" s="77" t="s">
        <v>70</v>
      </c>
      <c r="B11" s="63">
        <f t="shared" si="0"/>
        <v>0</v>
      </c>
      <c r="C11" s="46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</row>
    <row r="12" spans="1:108" s="32" customFormat="1" x14ac:dyDescent="0.55000000000000004">
      <c r="A12" s="77" t="s">
        <v>69</v>
      </c>
      <c r="B12" s="63">
        <f t="shared" si="0"/>
        <v>0</v>
      </c>
      <c r="C12" s="46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</row>
    <row r="13" spans="1:108" s="32" customFormat="1" x14ac:dyDescent="0.55000000000000004">
      <c r="A13" s="77" t="s">
        <v>43</v>
      </c>
      <c r="B13" s="63">
        <f t="shared" si="0"/>
        <v>1056</v>
      </c>
      <c r="C13" s="46">
        <v>1056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</row>
    <row r="14" spans="1:108" s="32" customFormat="1" ht="38" customHeight="1" x14ac:dyDescent="0.55000000000000004">
      <c r="A14" s="77" t="s">
        <v>34</v>
      </c>
      <c r="B14" s="63">
        <f t="shared" si="0"/>
        <v>0</v>
      </c>
      <c r="C14" s="46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</row>
    <row r="15" spans="1:108" s="32" customFormat="1" ht="104" x14ac:dyDescent="0.6">
      <c r="A15" s="78" t="s">
        <v>77</v>
      </c>
      <c r="B15" s="63">
        <f t="shared" si="0"/>
        <v>0</v>
      </c>
      <c r="C15" s="46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</row>
    <row r="16" spans="1:108" s="32" customFormat="1" ht="182" x14ac:dyDescent="0.3">
      <c r="A16" s="84" t="s">
        <v>71</v>
      </c>
      <c r="B16" s="63">
        <f t="shared" si="0"/>
        <v>5204</v>
      </c>
      <c r="C16" s="54">
        <f>10408/2</f>
        <v>5204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</row>
    <row r="17" spans="1:108" s="32" customFormat="1" ht="67" customHeight="1" x14ac:dyDescent="0.3">
      <c r="A17" s="84" t="s">
        <v>73</v>
      </c>
      <c r="B17" s="63">
        <f t="shared" si="0"/>
        <v>0</v>
      </c>
      <c r="C17" s="54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</row>
    <row r="18" spans="1:108" s="32" customFormat="1" ht="78" x14ac:dyDescent="0.6">
      <c r="A18" s="79" t="s">
        <v>47</v>
      </c>
      <c r="B18" s="63">
        <f t="shared" si="0"/>
        <v>0</v>
      </c>
      <c r="C18" s="54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</row>
    <row r="19" spans="1:108" s="32" customFormat="1" ht="78" x14ac:dyDescent="0.3">
      <c r="A19" s="84" t="s">
        <v>72</v>
      </c>
      <c r="B19" s="63">
        <f t="shared" si="0"/>
        <v>0</v>
      </c>
      <c r="C19" s="54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</row>
    <row r="20" spans="1:108" s="32" customFormat="1" ht="52" x14ac:dyDescent="0.6">
      <c r="A20" s="79" t="s">
        <v>49</v>
      </c>
      <c r="B20" s="63">
        <f t="shared" si="0"/>
        <v>0</v>
      </c>
      <c r="C20" s="54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</row>
    <row r="21" spans="1:108" s="32" customFormat="1" ht="56" customHeight="1" x14ac:dyDescent="0.3">
      <c r="A21" s="85" t="s">
        <v>61</v>
      </c>
      <c r="B21" s="63">
        <f t="shared" si="0"/>
        <v>700</v>
      </c>
      <c r="C21" s="54">
        <v>700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</row>
    <row r="22" spans="1:108" s="35" customFormat="1" ht="102" x14ac:dyDescent="0.35">
      <c r="A22" s="86" t="s">
        <v>50</v>
      </c>
      <c r="B22" s="64">
        <f t="shared" si="0"/>
        <v>0</v>
      </c>
      <c r="C22" s="55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6"/>
      <c r="DD22" s="36"/>
    </row>
    <row r="23" spans="1:108" s="36" customFormat="1" ht="76.5" x14ac:dyDescent="0.35">
      <c r="A23" s="87" t="s">
        <v>51</v>
      </c>
      <c r="B23" s="64">
        <f t="shared" si="0"/>
        <v>0</v>
      </c>
      <c r="C23" s="5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</row>
    <row r="24" spans="1:108" s="32" customFormat="1" ht="51" x14ac:dyDescent="0.3">
      <c r="A24" s="88" t="s">
        <v>44</v>
      </c>
      <c r="B24" s="63">
        <f t="shared" si="0"/>
        <v>0</v>
      </c>
      <c r="C24" s="57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</row>
    <row r="25" spans="1:108" s="32" customFormat="1" ht="76.5" x14ac:dyDescent="0.55000000000000004">
      <c r="A25" s="75" t="s">
        <v>67</v>
      </c>
      <c r="B25" s="63">
        <f t="shared" si="0"/>
        <v>0</v>
      </c>
      <c r="C25" s="46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</row>
    <row r="26" spans="1:108" s="32" customFormat="1" ht="51" x14ac:dyDescent="0.55000000000000004">
      <c r="A26" s="75" t="s">
        <v>60</v>
      </c>
      <c r="B26" s="63">
        <f t="shared" si="0"/>
        <v>0</v>
      </c>
      <c r="C26" s="46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</row>
    <row r="27" spans="1:108" s="32" customFormat="1" ht="76.5" x14ac:dyDescent="0.55000000000000004">
      <c r="A27" s="75" t="s">
        <v>66</v>
      </c>
      <c r="B27" s="63">
        <f t="shared" si="0"/>
        <v>0</v>
      </c>
      <c r="C27" s="46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</row>
    <row r="28" spans="1:108" s="32" customFormat="1" ht="31.5" customHeight="1" x14ac:dyDescent="0.65">
      <c r="A28" s="75" t="s">
        <v>63</v>
      </c>
      <c r="B28" s="63">
        <f t="shared" si="0"/>
        <v>0</v>
      </c>
      <c r="C28" s="5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</row>
    <row r="29" spans="1:108" s="38" customFormat="1" x14ac:dyDescent="0.65">
      <c r="A29" s="81">
        <v>2800</v>
      </c>
      <c r="B29" s="61">
        <f t="shared" si="0"/>
        <v>0</v>
      </c>
      <c r="C29" s="65">
        <f t="shared" ref="C29" si="3">C30+C31</f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</row>
    <row r="30" spans="1:108" s="32" customFormat="1" ht="30.5" customHeight="1" x14ac:dyDescent="0.65">
      <c r="A30" s="75" t="s">
        <v>48</v>
      </c>
      <c r="B30" s="50">
        <f t="shared" si="0"/>
        <v>0</v>
      </c>
      <c r="C30" s="60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</row>
    <row r="31" spans="1:108" s="32" customFormat="1" x14ac:dyDescent="0.65">
      <c r="A31" s="75" t="s">
        <v>56</v>
      </c>
      <c r="B31" s="50"/>
      <c r="C31" s="66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</row>
    <row r="32" spans="1:108" s="32" customFormat="1" x14ac:dyDescent="0.65">
      <c r="A32" s="80">
        <v>2280</v>
      </c>
      <c r="B32" s="61">
        <f t="shared" ref="B32:B55" si="4">SUM(C32:C32)</f>
        <v>0</v>
      </c>
      <c r="C32" s="67">
        <f t="shared" ref="C32" si="5">C33+C34</f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</row>
    <row r="33" spans="1:106" s="32" customFormat="1" x14ac:dyDescent="0.65">
      <c r="A33" s="75" t="s">
        <v>40</v>
      </c>
      <c r="B33" s="50">
        <f t="shared" si="4"/>
        <v>0</v>
      </c>
      <c r="C33" s="60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</row>
    <row r="34" spans="1:106" s="32" customFormat="1" ht="52" x14ac:dyDescent="0.65">
      <c r="A34" s="75" t="s">
        <v>53</v>
      </c>
      <c r="B34" s="68">
        <f t="shared" si="4"/>
        <v>0</v>
      </c>
      <c r="C34" s="6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</row>
    <row r="35" spans="1:106" s="32" customFormat="1" x14ac:dyDescent="0.65">
      <c r="A35" s="80">
        <v>2230</v>
      </c>
      <c r="B35" s="61">
        <f t="shared" si="4"/>
        <v>27210</v>
      </c>
      <c r="C35" s="67">
        <f t="shared" ref="C35" si="6">C36</f>
        <v>27210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</row>
    <row r="36" spans="1:106" s="32" customFormat="1" ht="28.5" customHeight="1" x14ac:dyDescent="0.55000000000000004">
      <c r="A36" s="75" t="s">
        <v>46</v>
      </c>
      <c r="B36" s="48">
        <f t="shared" si="4"/>
        <v>27210</v>
      </c>
      <c r="C36" s="46">
        <v>27210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</row>
    <row r="37" spans="1:106" s="40" customFormat="1" ht="30" x14ac:dyDescent="0.6">
      <c r="A37" s="76" t="s">
        <v>37</v>
      </c>
      <c r="B37" s="61">
        <f t="shared" si="4"/>
        <v>1940</v>
      </c>
      <c r="C37" s="62">
        <f t="shared" ref="C37" si="7">SUM(C38:C51)</f>
        <v>1940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</row>
    <row r="38" spans="1:106" s="32" customFormat="1" x14ac:dyDescent="0.65">
      <c r="A38" s="75" t="s">
        <v>83</v>
      </c>
      <c r="B38" s="48">
        <f t="shared" si="4"/>
        <v>1940</v>
      </c>
      <c r="C38" s="60">
        <f>2*970</f>
        <v>1940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</row>
    <row r="39" spans="1:106" s="32" customFormat="1" x14ac:dyDescent="0.65">
      <c r="A39" s="75" t="s">
        <v>81</v>
      </c>
      <c r="B39" s="50">
        <f t="shared" si="4"/>
        <v>0</v>
      </c>
      <c r="C39" s="5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</row>
    <row r="40" spans="1:106" s="32" customFormat="1" x14ac:dyDescent="0.65">
      <c r="A40" s="75" t="s">
        <v>64</v>
      </c>
      <c r="B40" s="50">
        <f t="shared" si="4"/>
        <v>0</v>
      </c>
      <c r="C40" s="60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</row>
    <row r="41" spans="1:106" s="32" customFormat="1" x14ac:dyDescent="0.65">
      <c r="A41" s="75" t="s">
        <v>65</v>
      </c>
      <c r="B41" s="50">
        <f t="shared" si="4"/>
        <v>0</v>
      </c>
      <c r="C41" s="60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</row>
    <row r="42" spans="1:106" s="32" customFormat="1" x14ac:dyDescent="0.65">
      <c r="A42" s="75" t="s">
        <v>79</v>
      </c>
      <c r="B42" s="50">
        <f t="shared" si="4"/>
        <v>0</v>
      </c>
      <c r="C42" s="60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</row>
    <row r="43" spans="1:106" s="32" customFormat="1" x14ac:dyDescent="0.65">
      <c r="A43" s="75" t="s">
        <v>68</v>
      </c>
      <c r="B43" s="50">
        <f t="shared" si="4"/>
        <v>0</v>
      </c>
      <c r="C43" s="60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</row>
    <row r="44" spans="1:106" s="32" customFormat="1" ht="52" x14ac:dyDescent="0.65">
      <c r="A44" s="75" t="s">
        <v>82</v>
      </c>
      <c r="B44" s="93">
        <f t="shared" si="4"/>
        <v>0</v>
      </c>
      <c r="C44" s="60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</row>
    <row r="45" spans="1:106" s="32" customFormat="1" ht="29.5" customHeight="1" x14ac:dyDescent="0.65">
      <c r="A45" s="75" t="s">
        <v>62</v>
      </c>
      <c r="B45" s="50">
        <f t="shared" si="4"/>
        <v>0</v>
      </c>
      <c r="C45" s="5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</row>
    <row r="46" spans="1:106" s="32" customFormat="1" x14ac:dyDescent="0.65">
      <c r="A46" s="77" t="s">
        <v>78</v>
      </c>
      <c r="B46" s="50">
        <f t="shared" si="4"/>
        <v>0</v>
      </c>
      <c r="C46" s="60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</row>
    <row r="47" spans="1:106" s="32" customFormat="1" x14ac:dyDescent="0.65">
      <c r="A47" s="75" t="s">
        <v>52</v>
      </c>
      <c r="B47" s="50">
        <f t="shared" si="4"/>
        <v>0</v>
      </c>
      <c r="C47" s="60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</row>
    <row r="48" spans="1:106" s="32" customFormat="1" x14ac:dyDescent="0.65">
      <c r="A48" s="75" t="s">
        <v>54</v>
      </c>
      <c r="B48" s="50">
        <f t="shared" si="4"/>
        <v>0</v>
      </c>
      <c r="C48" s="60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</row>
    <row r="49" spans="1:108" s="32" customFormat="1" x14ac:dyDescent="0.65">
      <c r="A49" s="75" t="s">
        <v>55</v>
      </c>
      <c r="B49" s="50">
        <f t="shared" si="4"/>
        <v>0</v>
      </c>
      <c r="C49" s="60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</row>
    <row r="50" spans="1:108" s="32" customFormat="1" x14ac:dyDescent="0.65">
      <c r="A50" s="77" t="s">
        <v>84</v>
      </c>
      <c r="B50" s="50">
        <f t="shared" si="4"/>
        <v>0</v>
      </c>
      <c r="C50" s="60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</row>
    <row r="51" spans="1:108" s="32" customFormat="1" x14ac:dyDescent="0.65">
      <c r="A51" s="94" t="s">
        <v>85</v>
      </c>
      <c r="B51" s="50">
        <f t="shared" si="4"/>
        <v>0</v>
      </c>
      <c r="C51" s="6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</row>
    <row r="52" spans="1:108" s="32" customFormat="1" x14ac:dyDescent="0.65">
      <c r="A52" s="89">
        <v>2220</v>
      </c>
      <c r="B52" s="49">
        <f t="shared" si="4"/>
        <v>0</v>
      </c>
      <c r="C52" s="70">
        <f t="shared" ref="C52" si="8">SUM(C53:C54)</f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</row>
    <row r="53" spans="1:108" s="32" customFormat="1" x14ac:dyDescent="0.65">
      <c r="A53" s="82" t="s">
        <v>42</v>
      </c>
      <c r="B53" s="50">
        <f t="shared" si="4"/>
        <v>0</v>
      </c>
      <c r="C53" s="5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</row>
    <row r="54" spans="1:108" s="32" customFormat="1" x14ac:dyDescent="0.65">
      <c r="A54" s="75"/>
      <c r="B54" s="50">
        <f t="shared" si="4"/>
        <v>0</v>
      </c>
      <c r="C54" s="6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</row>
    <row r="55" spans="1:108" s="40" customFormat="1" x14ac:dyDescent="0.65">
      <c r="A55" s="76" t="s">
        <v>45</v>
      </c>
      <c r="B55" s="61">
        <f t="shared" si="4"/>
        <v>0</v>
      </c>
      <c r="C55" s="6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</row>
    <row r="56" spans="1:108" s="40" customFormat="1" x14ac:dyDescent="0.65">
      <c r="A56" s="94"/>
      <c r="B56" s="47"/>
      <c r="C56" s="5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</row>
    <row r="57" spans="1:108" s="40" customFormat="1" ht="62.5" customHeight="1" x14ac:dyDescent="0.3">
      <c r="A57" s="90" t="s">
        <v>57</v>
      </c>
      <c r="B57" s="71">
        <f>SUM(C57:C57)</f>
        <v>0</v>
      </c>
      <c r="C57" s="72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</row>
    <row r="58" spans="1:108" s="30" customFormat="1" x14ac:dyDescent="0.65">
      <c r="A58" s="91"/>
      <c r="B58" s="73"/>
      <c r="C58" s="34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</row>
    <row r="59" spans="1:108" s="30" customFormat="1" x14ac:dyDescent="0.65">
      <c r="A59" s="91"/>
      <c r="B59" s="73"/>
      <c r="C59" s="34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</row>
    <row r="60" spans="1:108" s="30" customFormat="1" x14ac:dyDescent="0.65">
      <c r="A60" s="91"/>
      <c r="B60" s="73"/>
      <c r="C60" s="34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</row>
    <row r="61" spans="1:108" s="30" customFormat="1" x14ac:dyDescent="0.65">
      <c r="A61" s="91"/>
      <c r="B61" s="73"/>
      <c r="C61" s="34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</row>
    <row r="62" spans="1:108" s="30" customFormat="1" x14ac:dyDescent="0.65">
      <c r="A62" s="91"/>
      <c r="B62" s="73"/>
      <c r="C62" s="34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</row>
    <row r="63" spans="1:108" s="30" customFormat="1" x14ac:dyDescent="0.65">
      <c r="A63" s="91"/>
      <c r="B63" s="73"/>
      <c r="C63" s="34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</row>
    <row r="64" spans="1:108" s="30" customFormat="1" x14ac:dyDescent="0.65">
      <c r="A64" s="91"/>
      <c r="B64" s="73"/>
      <c r="C64" s="34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</row>
    <row r="65" spans="1:108" s="30" customFormat="1" x14ac:dyDescent="0.65">
      <c r="A65" s="91"/>
      <c r="B65" s="73"/>
      <c r="C65" s="34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</row>
    <row r="66" spans="1:108" s="30" customFormat="1" x14ac:dyDescent="0.65">
      <c r="A66" s="91"/>
      <c r="B66" s="73"/>
      <c r="C66" s="34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</row>
    <row r="67" spans="1:108" s="30" customFormat="1" x14ac:dyDescent="0.65">
      <c r="A67" s="91"/>
      <c r="B67" s="73"/>
      <c r="C67" s="34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</row>
    <row r="68" spans="1:108" s="30" customFormat="1" x14ac:dyDescent="0.65">
      <c r="A68" s="91"/>
      <c r="B68" s="73"/>
      <c r="C68" s="34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</row>
    <row r="69" spans="1:108" s="30" customFormat="1" x14ac:dyDescent="0.65">
      <c r="A69" s="91"/>
      <c r="B69" s="73"/>
      <c r="C69" s="34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</row>
    <row r="70" spans="1:108" s="30" customFormat="1" x14ac:dyDescent="0.65">
      <c r="A70" s="91"/>
      <c r="B70" s="73"/>
      <c r="C70" s="34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</row>
    <row r="71" spans="1:108" s="30" customFormat="1" x14ac:dyDescent="0.65">
      <c r="A71" s="91"/>
      <c r="B71" s="73"/>
      <c r="C71" s="34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</row>
    <row r="72" spans="1:108" s="30" customFormat="1" x14ac:dyDescent="0.65">
      <c r="A72" s="91"/>
      <c r="B72" s="73"/>
      <c r="C72" s="34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</row>
    <row r="73" spans="1:108" s="30" customFormat="1" x14ac:dyDescent="0.65">
      <c r="A73" s="91"/>
      <c r="B73" s="73"/>
      <c r="C73" s="34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</row>
    <row r="74" spans="1:108" s="30" customFormat="1" x14ac:dyDescent="0.65">
      <c r="A74" s="91"/>
      <c r="B74" s="73"/>
      <c r="C74" s="34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</row>
    <row r="75" spans="1:108" s="30" customFormat="1" x14ac:dyDescent="0.65">
      <c r="A75" s="91"/>
      <c r="B75" s="73"/>
      <c r="C75" s="34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</row>
    <row r="76" spans="1:108" s="30" customFormat="1" x14ac:dyDescent="0.65">
      <c r="A76" s="91"/>
      <c r="B76" s="73"/>
      <c r="C76" s="34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</row>
    <row r="77" spans="1:108" s="30" customFormat="1" x14ac:dyDescent="0.65">
      <c r="A77" s="91"/>
      <c r="B77" s="73"/>
      <c r="C77" s="34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</row>
    <row r="78" spans="1:108" s="30" customFormat="1" x14ac:dyDescent="0.65">
      <c r="A78" s="91"/>
      <c r="B78" s="73"/>
      <c r="C78" s="34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</row>
    <row r="79" spans="1:108" s="30" customFormat="1" x14ac:dyDescent="0.65">
      <c r="A79" s="91"/>
      <c r="B79" s="73"/>
      <c r="C79" s="34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</row>
    <row r="80" spans="1:108" s="30" customFormat="1" x14ac:dyDescent="0.65">
      <c r="A80" s="91"/>
      <c r="B80" s="73"/>
      <c r="C80" s="34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</row>
    <row r="81" spans="1:108" s="30" customFormat="1" x14ac:dyDescent="0.65">
      <c r="A81" s="91"/>
      <c r="B81" s="73"/>
      <c r="C81" s="34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</row>
    <row r="82" spans="1:108" s="30" customFormat="1" x14ac:dyDescent="0.65">
      <c r="A82" s="91"/>
      <c r="B82" s="73"/>
      <c r="C82" s="34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</row>
    <row r="83" spans="1:108" s="30" customFormat="1" x14ac:dyDescent="0.65">
      <c r="A83" s="91"/>
      <c r="B83" s="73"/>
      <c r="C83" s="34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</row>
    <row r="84" spans="1:108" s="30" customFormat="1" x14ac:dyDescent="0.65">
      <c r="A84" s="91"/>
      <c r="B84" s="73"/>
      <c r="C84" s="34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</row>
    <row r="85" spans="1:108" s="30" customFormat="1" x14ac:dyDescent="0.65">
      <c r="A85" s="91"/>
      <c r="B85" s="73"/>
      <c r="C85" s="34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</row>
    <row r="86" spans="1:108" s="30" customFormat="1" x14ac:dyDescent="0.65">
      <c r="A86" s="91"/>
      <c r="B86" s="73"/>
      <c r="C86" s="34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</row>
    <row r="87" spans="1:108" s="30" customFormat="1" x14ac:dyDescent="0.65">
      <c r="A87" s="91"/>
      <c r="B87" s="73"/>
      <c r="C87" s="34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</row>
    <row r="88" spans="1:108" s="30" customFormat="1" x14ac:dyDescent="0.65">
      <c r="A88" s="91"/>
      <c r="B88" s="73"/>
      <c r="C88" s="34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</row>
    <row r="89" spans="1:108" s="30" customFormat="1" x14ac:dyDescent="0.65">
      <c r="A89" s="91"/>
      <c r="B89" s="73"/>
      <c r="C89" s="34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</row>
    <row r="90" spans="1:108" s="30" customFormat="1" x14ac:dyDescent="0.65">
      <c r="A90" s="91"/>
      <c r="B90" s="73"/>
      <c r="C90" s="34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</row>
    <row r="91" spans="1:108" s="30" customFormat="1" x14ac:dyDescent="0.65">
      <c r="A91" s="91"/>
      <c r="B91" s="73"/>
      <c r="C91" s="34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</row>
    <row r="92" spans="1:108" s="30" customFormat="1" x14ac:dyDescent="0.65">
      <c r="A92" s="91"/>
      <c r="B92" s="73"/>
      <c r="C92" s="34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</row>
    <row r="93" spans="1:108" s="30" customFormat="1" x14ac:dyDescent="0.65">
      <c r="A93" s="91"/>
      <c r="B93" s="73"/>
      <c r="C93" s="34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</row>
    <row r="94" spans="1:108" s="30" customFormat="1" x14ac:dyDescent="0.65">
      <c r="A94" s="91"/>
      <c r="B94" s="73"/>
      <c r="C94" s="34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</row>
    <row r="95" spans="1:108" s="30" customFormat="1" x14ac:dyDescent="0.65">
      <c r="A95" s="91"/>
      <c r="B95" s="73"/>
      <c r="C95" s="34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</row>
    <row r="96" spans="1:108" s="30" customFormat="1" x14ac:dyDescent="0.65">
      <c r="A96" s="91"/>
      <c r="B96" s="73"/>
      <c r="C96" s="34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</row>
    <row r="97" spans="1:108" s="30" customFormat="1" x14ac:dyDescent="0.65">
      <c r="A97" s="91"/>
      <c r="B97" s="73"/>
      <c r="C97" s="34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</row>
    <row r="98" spans="1:108" s="30" customFormat="1" x14ac:dyDescent="0.65">
      <c r="A98" s="91"/>
      <c r="B98" s="73"/>
      <c r="C98" s="34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</row>
    <row r="99" spans="1:108" s="30" customFormat="1" x14ac:dyDescent="0.65">
      <c r="A99" s="91"/>
      <c r="B99" s="73"/>
      <c r="C99" s="34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</row>
    <row r="100" spans="1:108" s="30" customFormat="1" x14ac:dyDescent="0.65">
      <c r="A100" s="91"/>
      <c r="B100" s="73"/>
      <c r="C100" s="34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</row>
    <row r="101" spans="1:108" s="30" customFormat="1" x14ac:dyDescent="0.65">
      <c r="A101" s="91"/>
      <c r="B101" s="73"/>
      <c r="C101" s="34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</row>
    <row r="102" spans="1:108" s="30" customFormat="1" x14ac:dyDescent="0.65">
      <c r="A102" s="91"/>
      <c r="B102" s="73"/>
      <c r="C102" s="34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</row>
    <row r="103" spans="1:108" s="30" customFormat="1" x14ac:dyDescent="0.65">
      <c r="A103" s="91"/>
      <c r="B103" s="73"/>
      <c r="C103" s="34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</row>
    <row r="104" spans="1:108" s="30" customFormat="1" x14ac:dyDescent="0.65">
      <c r="A104" s="91"/>
      <c r="B104" s="73"/>
      <c r="C104" s="34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</row>
    <row r="105" spans="1:108" s="30" customFormat="1" x14ac:dyDescent="0.65">
      <c r="A105" s="91"/>
      <c r="B105" s="73"/>
      <c r="C105" s="34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</row>
    <row r="106" spans="1:108" s="30" customFormat="1" x14ac:dyDescent="0.65">
      <c r="A106" s="91"/>
      <c r="B106" s="73"/>
      <c r="C106" s="34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</row>
    <row r="107" spans="1:108" s="30" customFormat="1" x14ac:dyDescent="0.65">
      <c r="A107" s="91"/>
      <c r="B107" s="73"/>
      <c r="C107" s="34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</row>
    <row r="108" spans="1:108" s="30" customFormat="1" x14ac:dyDescent="0.65">
      <c r="A108" s="91"/>
      <c r="B108" s="73"/>
      <c r="C108" s="34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</row>
    <row r="109" spans="1:108" s="30" customFormat="1" x14ac:dyDescent="0.65">
      <c r="A109" s="91"/>
      <c r="B109" s="73"/>
      <c r="C109" s="34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</row>
    <row r="110" spans="1:108" s="30" customFormat="1" x14ac:dyDescent="0.65">
      <c r="A110" s="91"/>
      <c r="B110" s="73"/>
      <c r="C110" s="34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</row>
    <row r="111" spans="1:108" s="30" customFormat="1" x14ac:dyDescent="0.65">
      <c r="A111" s="91"/>
      <c r="B111" s="73"/>
      <c r="C111" s="34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</row>
    <row r="112" spans="1:108" s="30" customFormat="1" x14ac:dyDescent="0.65">
      <c r="A112" s="91"/>
      <c r="B112" s="73"/>
      <c r="C112" s="34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</row>
    <row r="113" spans="1:108" s="30" customFormat="1" x14ac:dyDescent="0.65">
      <c r="A113" s="91"/>
      <c r="B113" s="73"/>
      <c r="C113" s="34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</row>
    <row r="114" spans="1:108" s="30" customFormat="1" x14ac:dyDescent="0.65">
      <c r="A114" s="91"/>
      <c r="B114" s="73"/>
      <c r="C114" s="34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  <c r="CW114" s="29"/>
      <c r="CX114" s="29"/>
      <c r="CY114" s="29"/>
      <c r="CZ114" s="29"/>
      <c r="DA114" s="29"/>
      <c r="DB114" s="29"/>
      <c r="DC114" s="29"/>
      <c r="DD114" s="29"/>
    </row>
    <row r="115" spans="1:108" s="30" customFormat="1" x14ac:dyDescent="0.65">
      <c r="A115" s="91"/>
      <c r="B115" s="73"/>
      <c r="C115" s="34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</row>
    <row r="116" spans="1:108" s="30" customFormat="1" x14ac:dyDescent="0.65">
      <c r="A116" s="91"/>
      <c r="B116" s="73"/>
      <c r="C116" s="34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DC116" s="29"/>
      <c r="DD116" s="29"/>
    </row>
    <row r="117" spans="1:108" s="30" customFormat="1" x14ac:dyDescent="0.65">
      <c r="A117" s="91"/>
      <c r="B117" s="73"/>
      <c r="C117" s="34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</row>
    <row r="118" spans="1:108" s="30" customFormat="1" x14ac:dyDescent="0.65">
      <c r="A118" s="91"/>
      <c r="B118" s="73"/>
      <c r="C118" s="34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</row>
    <row r="119" spans="1:108" s="30" customFormat="1" x14ac:dyDescent="0.65">
      <c r="A119" s="91"/>
      <c r="B119" s="73"/>
      <c r="C119" s="34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</row>
    <row r="120" spans="1:108" s="30" customFormat="1" x14ac:dyDescent="0.65">
      <c r="A120" s="91"/>
      <c r="B120" s="73"/>
      <c r="C120" s="34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</row>
    <row r="121" spans="1:108" s="30" customFormat="1" x14ac:dyDescent="0.65">
      <c r="A121" s="91"/>
      <c r="B121" s="73"/>
      <c r="C121" s="34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</row>
    <row r="122" spans="1:108" s="30" customFormat="1" x14ac:dyDescent="0.65">
      <c r="A122" s="91"/>
      <c r="B122" s="73"/>
      <c r="C122" s="34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</row>
    <row r="123" spans="1:108" s="30" customFormat="1" x14ac:dyDescent="0.65">
      <c r="A123" s="91"/>
      <c r="B123" s="73"/>
      <c r="C123" s="34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</row>
    <row r="124" spans="1:108" s="30" customFormat="1" x14ac:dyDescent="0.65">
      <c r="A124" s="91"/>
      <c r="B124" s="73"/>
      <c r="C124" s="34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</row>
    <row r="125" spans="1:108" s="30" customFormat="1" x14ac:dyDescent="0.65">
      <c r="A125" s="91"/>
      <c r="B125" s="73"/>
      <c r="C125" s="34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</row>
    <row r="126" spans="1:108" s="30" customFormat="1" x14ac:dyDescent="0.65">
      <c r="A126" s="91"/>
      <c r="B126" s="73"/>
      <c r="C126" s="34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</row>
    <row r="127" spans="1:108" s="30" customFormat="1" x14ac:dyDescent="0.65">
      <c r="A127" s="91"/>
      <c r="B127" s="73"/>
      <c r="C127" s="34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</row>
    <row r="128" spans="1:108" s="30" customFormat="1" x14ac:dyDescent="0.65">
      <c r="A128" s="91"/>
      <c r="B128" s="73"/>
      <c r="C128" s="34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9"/>
      <c r="CX128" s="29"/>
      <c r="CY128" s="29"/>
      <c r="CZ128" s="29"/>
      <c r="DA128" s="29"/>
      <c r="DB128" s="29"/>
      <c r="DC128" s="29"/>
      <c r="DD128" s="29"/>
    </row>
    <row r="129" spans="1:108" s="30" customFormat="1" x14ac:dyDescent="0.65">
      <c r="A129" s="91"/>
      <c r="B129" s="73"/>
      <c r="C129" s="34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</row>
    <row r="130" spans="1:108" s="30" customFormat="1" x14ac:dyDescent="0.65">
      <c r="A130" s="91"/>
      <c r="B130" s="73"/>
      <c r="C130" s="34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  <c r="CW130" s="29"/>
      <c r="CX130" s="29"/>
      <c r="CY130" s="29"/>
      <c r="CZ130" s="29"/>
      <c r="DA130" s="29"/>
      <c r="DB130" s="29"/>
      <c r="DC130" s="29"/>
      <c r="DD130" s="29"/>
    </row>
    <row r="131" spans="1:108" s="30" customFormat="1" x14ac:dyDescent="0.65">
      <c r="A131" s="91"/>
      <c r="B131" s="73"/>
      <c r="C131" s="34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</row>
    <row r="132" spans="1:108" s="30" customFormat="1" x14ac:dyDescent="0.65">
      <c r="A132" s="91"/>
      <c r="B132" s="73"/>
      <c r="C132" s="34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</row>
    <row r="133" spans="1:108" s="30" customFormat="1" x14ac:dyDescent="0.65">
      <c r="A133" s="91"/>
      <c r="B133" s="73"/>
      <c r="C133" s="34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</row>
    <row r="134" spans="1:108" s="30" customFormat="1" x14ac:dyDescent="0.65">
      <c r="A134" s="91"/>
      <c r="B134" s="73"/>
      <c r="C134" s="34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</row>
    <row r="135" spans="1:108" s="30" customFormat="1" x14ac:dyDescent="0.65">
      <c r="A135" s="91"/>
      <c r="B135" s="73"/>
      <c r="C135" s="34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</row>
    <row r="136" spans="1:108" s="30" customFormat="1" x14ac:dyDescent="0.65">
      <c r="A136" s="91"/>
      <c r="B136" s="73"/>
      <c r="C136" s="34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  <c r="CW136" s="29"/>
      <c r="CX136" s="29"/>
      <c r="CY136" s="29"/>
      <c r="CZ136" s="29"/>
      <c r="DA136" s="29"/>
      <c r="DB136" s="29"/>
      <c r="DC136" s="29"/>
      <c r="DD136" s="29"/>
    </row>
    <row r="137" spans="1:108" s="30" customFormat="1" x14ac:dyDescent="0.65">
      <c r="A137" s="91"/>
      <c r="B137" s="73"/>
      <c r="C137" s="34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</row>
    <row r="138" spans="1:108" s="30" customFormat="1" x14ac:dyDescent="0.65">
      <c r="A138" s="91"/>
      <c r="B138" s="73"/>
      <c r="C138" s="34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</row>
    <row r="139" spans="1:108" s="30" customFormat="1" x14ac:dyDescent="0.65">
      <c r="A139" s="91"/>
      <c r="B139" s="73"/>
      <c r="C139" s="34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</row>
    <row r="140" spans="1:108" s="30" customFormat="1" x14ac:dyDescent="0.65">
      <c r="A140" s="91"/>
      <c r="B140" s="73"/>
      <c r="C140" s="34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</row>
    <row r="141" spans="1:108" s="30" customFormat="1" x14ac:dyDescent="0.65">
      <c r="A141" s="91"/>
      <c r="B141" s="73"/>
      <c r="C141" s="34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</row>
    <row r="142" spans="1:108" s="30" customFormat="1" x14ac:dyDescent="0.65">
      <c r="A142" s="91"/>
      <c r="B142" s="73"/>
      <c r="C142" s="34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  <c r="CW142" s="29"/>
      <c r="CX142" s="29"/>
      <c r="CY142" s="29"/>
      <c r="CZ142" s="29"/>
      <c r="DA142" s="29"/>
      <c r="DB142" s="29"/>
      <c r="DC142" s="29"/>
      <c r="DD142" s="29"/>
    </row>
    <row r="143" spans="1:108" s="30" customFormat="1" x14ac:dyDescent="0.65">
      <c r="A143" s="91"/>
      <c r="B143" s="73"/>
      <c r="C143" s="34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</row>
    <row r="144" spans="1:108" s="30" customFormat="1" x14ac:dyDescent="0.65">
      <c r="A144" s="91"/>
      <c r="B144" s="73"/>
      <c r="C144" s="34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</row>
    <row r="145" spans="1:108" s="30" customFormat="1" x14ac:dyDescent="0.65">
      <c r="A145" s="91"/>
      <c r="B145" s="73"/>
      <c r="C145" s="34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</row>
    <row r="146" spans="1:108" s="30" customFormat="1" x14ac:dyDescent="0.65">
      <c r="A146" s="91"/>
      <c r="B146" s="73"/>
      <c r="C146" s="34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  <c r="CF146" s="29"/>
      <c r="CG146" s="29"/>
      <c r="CH146" s="29"/>
      <c r="CI146" s="29"/>
      <c r="CJ146" s="29"/>
      <c r="CK146" s="29"/>
      <c r="CL146" s="29"/>
      <c r="CM146" s="29"/>
      <c r="CN146" s="29"/>
      <c r="CO146" s="29"/>
      <c r="CP146" s="29"/>
      <c r="CQ146" s="29"/>
      <c r="CR146" s="29"/>
      <c r="CS146" s="29"/>
      <c r="CT146" s="29"/>
      <c r="CU146" s="29"/>
      <c r="CV146" s="29"/>
      <c r="CW146" s="29"/>
      <c r="CX146" s="29"/>
      <c r="CY146" s="29"/>
      <c r="CZ146" s="29"/>
      <c r="DA146" s="29"/>
      <c r="DB146" s="29"/>
      <c r="DC146" s="29"/>
      <c r="DD146" s="29"/>
    </row>
    <row r="147" spans="1:108" s="30" customFormat="1" x14ac:dyDescent="0.65">
      <c r="A147" s="91"/>
      <c r="B147" s="73"/>
      <c r="C147" s="34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29"/>
      <c r="CZ147" s="29"/>
      <c r="DA147" s="29"/>
      <c r="DB147" s="29"/>
      <c r="DC147" s="29"/>
      <c r="DD147" s="29"/>
    </row>
    <row r="148" spans="1:108" s="30" customFormat="1" x14ac:dyDescent="0.65">
      <c r="A148" s="91"/>
      <c r="B148" s="73"/>
      <c r="C148" s="34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  <c r="DC148" s="29"/>
      <c r="DD148" s="29"/>
    </row>
    <row r="149" spans="1:108" s="30" customFormat="1" x14ac:dyDescent="0.65">
      <c r="A149" s="91"/>
      <c r="B149" s="73"/>
      <c r="C149" s="34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  <c r="DC149" s="29"/>
      <c r="DD149" s="29"/>
    </row>
    <row r="150" spans="1:108" s="30" customFormat="1" x14ac:dyDescent="0.65">
      <c r="A150" s="91"/>
      <c r="B150" s="73"/>
      <c r="C150" s="34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  <c r="DC150" s="29"/>
      <c r="DD150" s="29"/>
    </row>
    <row r="151" spans="1:108" s="30" customFormat="1" x14ac:dyDescent="0.65">
      <c r="A151" s="91"/>
      <c r="B151" s="73"/>
      <c r="C151" s="34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</row>
    <row r="152" spans="1:108" s="30" customFormat="1" x14ac:dyDescent="0.65">
      <c r="A152" s="91"/>
      <c r="B152" s="73"/>
      <c r="C152" s="34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  <c r="DB152" s="29"/>
      <c r="DC152" s="29"/>
      <c r="DD152" s="29"/>
    </row>
    <row r="153" spans="1:108" s="30" customFormat="1" x14ac:dyDescent="0.65">
      <c r="A153" s="91"/>
      <c r="B153" s="73"/>
      <c r="C153" s="34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  <c r="DB153" s="29"/>
      <c r="DC153" s="29"/>
      <c r="DD153" s="29"/>
    </row>
    <row r="154" spans="1:108" s="30" customFormat="1" x14ac:dyDescent="0.65">
      <c r="A154" s="91"/>
      <c r="B154" s="73"/>
      <c r="C154" s="34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29"/>
      <c r="CB154" s="29"/>
      <c r="CC154" s="29"/>
      <c r="CD154" s="29"/>
      <c r="CE154" s="29"/>
      <c r="CF154" s="29"/>
      <c r="CG154" s="29"/>
      <c r="CH154" s="29"/>
      <c r="CI154" s="29"/>
      <c r="CJ154" s="29"/>
      <c r="CK154" s="29"/>
      <c r="CL154" s="29"/>
      <c r="CM154" s="29"/>
      <c r="CN154" s="29"/>
      <c r="CO154" s="29"/>
      <c r="CP154" s="29"/>
      <c r="CQ154" s="29"/>
      <c r="CR154" s="29"/>
      <c r="CS154" s="29"/>
      <c r="CT154" s="29"/>
      <c r="CU154" s="29"/>
      <c r="CV154" s="29"/>
      <c r="CW154" s="29"/>
      <c r="CX154" s="29"/>
      <c r="CY154" s="29"/>
      <c r="CZ154" s="29"/>
      <c r="DA154" s="29"/>
      <c r="DB154" s="29"/>
      <c r="DC154" s="29"/>
      <c r="DD154" s="29"/>
    </row>
    <row r="155" spans="1:108" s="30" customFormat="1" x14ac:dyDescent="0.65">
      <c r="A155" s="91"/>
      <c r="B155" s="73"/>
      <c r="C155" s="34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  <c r="CA155" s="29"/>
      <c r="CB155" s="29"/>
      <c r="CC155" s="29"/>
      <c r="CD155" s="29"/>
      <c r="CE155" s="29"/>
      <c r="CF155" s="29"/>
      <c r="CG155" s="29"/>
      <c r="CH155" s="29"/>
      <c r="CI155" s="29"/>
      <c r="CJ155" s="29"/>
      <c r="CK155" s="29"/>
      <c r="CL155" s="29"/>
      <c r="CM155" s="29"/>
      <c r="CN155" s="29"/>
      <c r="CO155" s="29"/>
      <c r="CP155" s="29"/>
      <c r="CQ155" s="29"/>
      <c r="CR155" s="29"/>
      <c r="CS155" s="29"/>
      <c r="CT155" s="29"/>
      <c r="CU155" s="29"/>
      <c r="CV155" s="29"/>
      <c r="CW155" s="29"/>
      <c r="CX155" s="29"/>
      <c r="CY155" s="29"/>
      <c r="CZ155" s="29"/>
      <c r="DA155" s="29"/>
      <c r="DB155" s="29"/>
      <c r="DC155" s="29"/>
      <c r="DD155" s="29"/>
    </row>
    <row r="156" spans="1:108" s="30" customFormat="1" x14ac:dyDescent="0.65">
      <c r="A156" s="91"/>
      <c r="B156" s="73"/>
      <c r="C156" s="34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  <c r="CA156" s="29"/>
      <c r="CB156" s="29"/>
      <c r="CC156" s="29"/>
      <c r="CD156" s="29"/>
      <c r="CE156" s="29"/>
      <c r="CF156" s="29"/>
      <c r="CG156" s="29"/>
      <c r="CH156" s="29"/>
      <c r="CI156" s="29"/>
      <c r="CJ156" s="29"/>
      <c r="CK156" s="29"/>
      <c r="CL156" s="29"/>
      <c r="CM156" s="29"/>
      <c r="CN156" s="29"/>
      <c r="CO156" s="29"/>
      <c r="CP156" s="29"/>
      <c r="CQ156" s="29"/>
      <c r="CR156" s="29"/>
      <c r="CS156" s="29"/>
      <c r="CT156" s="29"/>
      <c r="CU156" s="29"/>
      <c r="CV156" s="29"/>
      <c r="CW156" s="29"/>
      <c r="CX156" s="29"/>
      <c r="CY156" s="29"/>
      <c r="CZ156" s="29"/>
      <c r="DA156" s="29"/>
      <c r="DB156" s="29"/>
      <c r="DC156" s="29"/>
      <c r="DD156" s="29"/>
    </row>
    <row r="157" spans="1:108" s="30" customFormat="1" x14ac:dyDescent="0.65">
      <c r="A157" s="91"/>
      <c r="B157" s="73"/>
      <c r="C157" s="34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</row>
    <row r="158" spans="1:108" s="30" customFormat="1" x14ac:dyDescent="0.65">
      <c r="A158" s="91"/>
      <c r="B158" s="73"/>
      <c r="C158" s="34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  <c r="CF158" s="29"/>
      <c r="CG158" s="29"/>
      <c r="CH158" s="29"/>
      <c r="CI158" s="29"/>
      <c r="CJ158" s="29"/>
      <c r="CK158" s="29"/>
      <c r="CL158" s="29"/>
      <c r="CM158" s="29"/>
      <c r="CN158" s="29"/>
      <c r="CO158" s="29"/>
      <c r="CP158" s="29"/>
      <c r="CQ158" s="29"/>
      <c r="CR158" s="29"/>
      <c r="CS158" s="29"/>
      <c r="CT158" s="29"/>
      <c r="CU158" s="29"/>
      <c r="CV158" s="29"/>
      <c r="CW158" s="29"/>
      <c r="CX158" s="29"/>
      <c r="CY158" s="29"/>
      <c r="CZ158" s="29"/>
      <c r="DA158" s="29"/>
      <c r="DB158" s="29"/>
      <c r="DC158" s="29"/>
      <c r="DD158" s="29"/>
    </row>
    <row r="159" spans="1:108" s="30" customFormat="1" x14ac:dyDescent="0.65">
      <c r="A159" s="91"/>
      <c r="B159" s="73"/>
      <c r="C159" s="34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29"/>
      <c r="CN159" s="29"/>
      <c r="CO159" s="29"/>
      <c r="CP159" s="29"/>
      <c r="CQ159" s="29"/>
      <c r="CR159" s="29"/>
      <c r="CS159" s="29"/>
      <c r="CT159" s="29"/>
      <c r="CU159" s="29"/>
      <c r="CV159" s="29"/>
      <c r="CW159" s="29"/>
      <c r="CX159" s="29"/>
      <c r="CY159" s="29"/>
      <c r="CZ159" s="29"/>
      <c r="DA159" s="29"/>
      <c r="DB159" s="29"/>
      <c r="DC159" s="29"/>
      <c r="DD159" s="29"/>
    </row>
    <row r="160" spans="1:108" s="30" customFormat="1" x14ac:dyDescent="0.65">
      <c r="A160" s="91"/>
      <c r="B160" s="73"/>
      <c r="C160" s="34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  <c r="CF160" s="29"/>
      <c r="CG160" s="29"/>
      <c r="CH160" s="29"/>
      <c r="CI160" s="29"/>
      <c r="CJ160" s="29"/>
      <c r="CK160" s="29"/>
      <c r="CL160" s="29"/>
      <c r="CM160" s="29"/>
      <c r="CN160" s="29"/>
      <c r="CO160" s="29"/>
      <c r="CP160" s="29"/>
      <c r="CQ160" s="29"/>
      <c r="CR160" s="29"/>
      <c r="CS160" s="29"/>
      <c r="CT160" s="29"/>
      <c r="CU160" s="29"/>
      <c r="CV160" s="29"/>
      <c r="CW160" s="29"/>
      <c r="CX160" s="29"/>
      <c r="CY160" s="29"/>
      <c r="CZ160" s="29"/>
      <c r="DA160" s="29"/>
      <c r="DB160" s="29"/>
      <c r="DC160" s="29"/>
      <c r="DD160" s="29"/>
    </row>
    <row r="161" spans="1:108" s="30" customFormat="1" x14ac:dyDescent="0.65">
      <c r="A161" s="91"/>
      <c r="B161" s="73"/>
      <c r="C161" s="34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D161" s="29"/>
      <c r="CE161" s="29"/>
      <c r="CF161" s="29"/>
      <c r="CG161" s="29"/>
      <c r="CH161" s="29"/>
      <c r="CI161" s="29"/>
      <c r="CJ161" s="29"/>
      <c r="CK161" s="29"/>
      <c r="CL161" s="29"/>
      <c r="CM161" s="29"/>
      <c r="CN161" s="29"/>
      <c r="CO161" s="29"/>
      <c r="CP161" s="29"/>
      <c r="CQ161" s="29"/>
      <c r="CR161" s="29"/>
      <c r="CS161" s="29"/>
      <c r="CT161" s="29"/>
      <c r="CU161" s="29"/>
      <c r="CV161" s="29"/>
      <c r="CW161" s="29"/>
      <c r="CX161" s="29"/>
      <c r="CY161" s="29"/>
      <c r="CZ161" s="29"/>
      <c r="DA161" s="29"/>
      <c r="DB161" s="29"/>
      <c r="DC161" s="29"/>
      <c r="DD161" s="29"/>
    </row>
    <row r="162" spans="1:108" s="30" customFormat="1" x14ac:dyDescent="0.65">
      <c r="A162" s="91"/>
      <c r="B162" s="73"/>
      <c r="C162" s="34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9"/>
      <c r="BW162" s="29"/>
      <c r="BX162" s="29"/>
      <c r="BY162" s="29"/>
      <c r="BZ162" s="29"/>
      <c r="CA162" s="29"/>
      <c r="CB162" s="29"/>
      <c r="CC162" s="29"/>
      <c r="CD162" s="29"/>
      <c r="CE162" s="29"/>
      <c r="CF162" s="29"/>
      <c r="CG162" s="29"/>
      <c r="CH162" s="29"/>
      <c r="CI162" s="29"/>
      <c r="CJ162" s="29"/>
      <c r="CK162" s="29"/>
      <c r="CL162" s="29"/>
      <c r="CM162" s="29"/>
      <c r="CN162" s="29"/>
      <c r="CO162" s="29"/>
      <c r="CP162" s="29"/>
      <c r="CQ162" s="29"/>
      <c r="CR162" s="29"/>
      <c r="CS162" s="29"/>
      <c r="CT162" s="29"/>
      <c r="CU162" s="29"/>
      <c r="CV162" s="29"/>
      <c r="CW162" s="29"/>
      <c r="CX162" s="29"/>
      <c r="CY162" s="29"/>
      <c r="CZ162" s="29"/>
      <c r="DA162" s="29"/>
      <c r="DB162" s="29"/>
      <c r="DC162" s="29"/>
      <c r="DD162" s="29"/>
    </row>
    <row r="163" spans="1:108" s="30" customFormat="1" x14ac:dyDescent="0.65">
      <c r="A163" s="91"/>
      <c r="B163" s="73"/>
      <c r="C163" s="34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9"/>
      <c r="BW163" s="29"/>
      <c r="BX163" s="29"/>
      <c r="BY163" s="29"/>
      <c r="BZ163" s="29"/>
      <c r="CA163" s="29"/>
      <c r="CB163" s="29"/>
      <c r="CC163" s="29"/>
      <c r="CD163" s="29"/>
      <c r="CE163" s="29"/>
      <c r="CF163" s="29"/>
      <c r="CG163" s="29"/>
      <c r="CH163" s="29"/>
      <c r="CI163" s="29"/>
      <c r="CJ163" s="29"/>
      <c r="CK163" s="29"/>
      <c r="CL163" s="29"/>
      <c r="CM163" s="29"/>
      <c r="CN163" s="29"/>
      <c r="CO163" s="29"/>
      <c r="CP163" s="29"/>
      <c r="CQ163" s="29"/>
      <c r="CR163" s="29"/>
      <c r="CS163" s="29"/>
      <c r="CT163" s="29"/>
      <c r="CU163" s="29"/>
      <c r="CV163" s="29"/>
      <c r="CW163" s="29"/>
      <c r="CX163" s="29"/>
      <c r="CY163" s="29"/>
      <c r="CZ163" s="29"/>
      <c r="DA163" s="29"/>
      <c r="DB163" s="29"/>
      <c r="DC163" s="29"/>
      <c r="DD163" s="29"/>
    </row>
    <row r="164" spans="1:108" s="30" customFormat="1" x14ac:dyDescent="0.65">
      <c r="A164" s="91"/>
      <c r="B164" s="73"/>
      <c r="C164" s="34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9"/>
      <c r="BW164" s="29"/>
      <c r="BX164" s="29"/>
      <c r="BY164" s="29"/>
      <c r="BZ164" s="29"/>
      <c r="CA164" s="29"/>
      <c r="CB164" s="29"/>
      <c r="CC164" s="29"/>
      <c r="CD164" s="29"/>
      <c r="CE164" s="29"/>
      <c r="CF164" s="29"/>
      <c r="CG164" s="29"/>
      <c r="CH164" s="29"/>
      <c r="CI164" s="29"/>
      <c r="CJ164" s="29"/>
      <c r="CK164" s="29"/>
      <c r="CL164" s="29"/>
      <c r="CM164" s="29"/>
      <c r="CN164" s="29"/>
      <c r="CO164" s="29"/>
      <c r="CP164" s="29"/>
      <c r="CQ164" s="29"/>
      <c r="CR164" s="29"/>
      <c r="CS164" s="29"/>
      <c r="CT164" s="29"/>
      <c r="CU164" s="29"/>
      <c r="CV164" s="29"/>
      <c r="CW164" s="29"/>
      <c r="CX164" s="29"/>
      <c r="CY164" s="29"/>
      <c r="CZ164" s="29"/>
      <c r="DA164" s="29"/>
      <c r="DB164" s="29"/>
      <c r="DC164" s="29"/>
      <c r="DD164" s="29"/>
    </row>
    <row r="165" spans="1:108" s="30" customFormat="1" x14ac:dyDescent="0.65">
      <c r="A165" s="91"/>
      <c r="B165" s="73"/>
      <c r="C165" s="3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9"/>
      <c r="BW165" s="29"/>
      <c r="BX165" s="29"/>
      <c r="BY165" s="29"/>
      <c r="BZ165" s="29"/>
      <c r="CA165" s="29"/>
      <c r="CB165" s="29"/>
      <c r="CC165" s="29"/>
      <c r="CD165" s="29"/>
      <c r="CE165" s="29"/>
      <c r="CF165" s="29"/>
      <c r="CG165" s="29"/>
      <c r="CH165" s="29"/>
      <c r="CI165" s="29"/>
      <c r="CJ165" s="29"/>
      <c r="CK165" s="29"/>
      <c r="CL165" s="29"/>
      <c r="CM165" s="29"/>
      <c r="CN165" s="29"/>
      <c r="CO165" s="29"/>
      <c r="CP165" s="29"/>
      <c r="CQ165" s="29"/>
      <c r="CR165" s="29"/>
      <c r="CS165" s="29"/>
      <c r="CT165" s="29"/>
      <c r="CU165" s="29"/>
      <c r="CV165" s="29"/>
      <c r="CW165" s="29"/>
      <c r="CX165" s="29"/>
      <c r="CY165" s="29"/>
      <c r="CZ165" s="29"/>
      <c r="DA165" s="29"/>
      <c r="DB165" s="29"/>
      <c r="DC165" s="29"/>
      <c r="DD165" s="29"/>
    </row>
  </sheetData>
  <mergeCells count="1">
    <mergeCell ref="A1:B1"/>
  </mergeCells>
  <pageMargins left="0.23622047244094491" right="0.23622047244094491" top="0.74803149606299213" bottom="0.19685039370078741" header="0.31496062992125984" footer="0.31496062992125984"/>
  <pageSetup paperSize="9" scale="20" orientation="landscape" verticalDpi="0" r:id="rId1"/>
  <rowBreaks count="1" manualBreakCount="1">
    <brk id="56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sqref="A1:XFD22"/>
    </sheetView>
  </sheetViews>
  <sheetFormatPr defaultRowHeight="14.5" x14ac:dyDescent="0.35"/>
  <cols>
    <col min="2" max="2" width="54.54296875" customWidth="1"/>
  </cols>
  <sheetData>
    <row r="1" spans="1:2" x14ac:dyDescent="0.35">
      <c r="B1" s="1" t="s">
        <v>23</v>
      </c>
    </row>
    <row r="2" spans="1:2" x14ac:dyDescent="0.35">
      <c r="B2" s="20" t="s">
        <v>0</v>
      </c>
    </row>
    <row r="3" spans="1:2" hidden="1" x14ac:dyDescent="0.35">
      <c r="A3">
        <v>0</v>
      </c>
      <c r="B3" t="s">
        <v>16</v>
      </c>
    </row>
    <row r="4" spans="1:2" x14ac:dyDescent="0.35">
      <c r="A4" s="15">
        <f>A3</f>
        <v>0</v>
      </c>
    </row>
    <row r="5" spans="1:2" hidden="1" x14ac:dyDescent="0.35">
      <c r="B5" s="5" t="s">
        <v>9</v>
      </c>
    </row>
    <row r="6" spans="1:2" hidden="1" x14ac:dyDescent="0.35">
      <c r="B6" t="s">
        <v>4</v>
      </c>
    </row>
    <row r="7" spans="1:2" hidden="1" x14ac:dyDescent="0.35">
      <c r="A7" s="1">
        <f>A6</f>
        <v>0</v>
      </c>
    </row>
    <row r="8" spans="1:2" x14ac:dyDescent="0.35">
      <c r="B8" s="2" t="s">
        <v>1</v>
      </c>
    </row>
    <row r="9" spans="1:2" ht="13.5" customHeight="1" x14ac:dyDescent="0.35">
      <c r="A9">
        <v>41245.74</v>
      </c>
      <c r="B9" t="s">
        <v>2</v>
      </c>
    </row>
    <row r="10" spans="1:2" ht="17.5" hidden="1" customHeight="1" x14ac:dyDescent="0.35">
      <c r="B10" t="s">
        <v>22</v>
      </c>
    </row>
    <row r="11" spans="1:2" x14ac:dyDescent="0.35">
      <c r="A11" s="15">
        <f>A9+A10</f>
        <v>41245.74</v>
      </c>
    </row>
    <row r="12" spans="1:2" x14ac:dyDescent="0.35">
      <c r="B12" s="2" t="s">
        <v>5</v>
      </c>
    </row>
    <row r="13" spans="1:2" x14ac:dyDescent="0.35">
      <c r="A13">
        <v>27058.28</v>
      </c>
      <c r="B13" t="s">
        <v>3</v>
      </c>
    </row>
    <row r="14" spans="1:2" x14ac:dyDescent="0.35">
      <c r="A14" s="15">
        <f>A13</f>
        <v>27058.28</v>
      </c>
    </row>
    <row r="15" spans="1:2" x14ac:dyDescent="0.35">
      <c r="A15" s="3"/>
      <c r="B15" s="2" t="s">
        <v>8</v>
      </c>
    </row>
    <row r="16" spans="1:2" x14ac:dyDescent="0.35">
      <c r="A16" s="3">
        <v>10077.57</v>
      </c>
      <c r="B16" t="s">
        <v>6</v>
      </c>
    </row>
    <row r="17" spans="1:2" x14ac:dyDescent="0.35">
      <c r="A17" s="16">
        <f>A16</f>
        <v>10077.57</v>
      </c>
    </row>
    <row r="18" spans="1:2" hidden="1" x14ac:dyDescent="0.35">
      <c r="A18" s="4"/>
      <c r="B18" s="2" t="s">
        <v>10</v>
      </c>
    </row>
    <row r="19" spans="1:2" hidden="1" x14ac:dyDescent="0.35">
      <c r="A19" s="6"/>
      <c r="B19" t="s">
        <v>4</v>
      </c>
    </row>
    <row r="20" spans="1:2" hidden="1" x14ac:dyDescent="0.35">
      <c r="A20" s="4">
        <f>A19</f>
        <v>0</v>
      </c>
    </row>
    <row r="22" spans="1:2" x14ac:dyDescent="0.35">
      <c r="A22" s="4">
        <f>A4+A11+A14+A17</f>
        <v>78381.59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sqref="A1:XFD22"/>
    </sheetView>
  </sheetViews>
  <sheetFormatPr defaultRowHeight="14.5" x14ac:dyDescent="0.35"/>
  <cols>
    <col min="1" max="1" width="12.453125" style="5" customWidth="1"/>
    <col min="2" max="2" width="54.54296875" customWidth="1"/>
  </cols>
  <sheetData>
    <row r="1" spans="1:2" x14ac:dyDescent="0.35">
      <c r="A1" s="98" t="s">
        <v>24</v>
      </c>
      <c r="B1" s="98"/>
    </row>
    <row r="2" spans="1:2" x14ac:dyDescent="0.35">
      <c r="B2" s="23" t="s">
        <v>0</v>
      </c>
    </row>
    <row r="3" spans="1:2" ht="0.65" customHeight="1" x14ac:dyDescent="0.35">
      <c r="B3" t="s">
        <v>21</v>
      </c>
    </row>
    <row r="4" spans="1:2" x14ac:dyDescent="0.35">
      <c r="A4" s="11">
        <f>A3</f>
        <v>0</v>
      </c>
    </row>
    <row r="5" spans="1:2" hidden="1" x14ac:dyDescent="0.35">
      <c r="B5" s="2" t="s">
        <v>9</v>
      </c>
    </row>
    <row r="6" spans="1:2" hidden="1" x14ac:dyDescent="0.35">
      <c r="B6" t="s">
        <v>4</v>
      </c>
    </row>
    <row r="7" spans="1:2" hidden="1" x14ac:dyDescent="0.35">
      <c r="A7" s="2">
        <f>A6</f>
        <v>0</v>
      </c>
    </row>
    <row r="8" spans="1:2" x14ac:dyDescent="0.35">
      <c r="B8" s="2" t="s">
        <v>1</v>
      </c>
    </row>
    <row r="9" spans="1:2" x14ac:dyDescent="0.35">
      <c r="A9" s="5">
        <f>54736.08+11020.98+4453.5+4453.5</f>
        <v>74664.06</v>
      </c>
      <c r="B9" t="s">
        <v>2</v>
      </c>
    </row>
    <row r="10" spans="1:2" ht="0.65" customHeight="1" x14ac:dyDescent="0.35">
      <c r="B10" t="s">
        <v>20</v>
      </c>
    </row>
    <row r="11" spans="1:2" s="21" customFormat="1" ht="15.65" hidden="1" customHeight="1" x14ac:dyDescent="0.35">
      <c r="A11" s="22"/>
      <c r="B11" s="21" t="s">
        <v>22</v>
      </c>
    </row>
    <row r="12" spans="1:2" x14ac:dyDescent="0.35">
      <c r="A12" s="11">
        <f>A9+A10+A11</f>
        <v>74664.06</v>
      </c>
    </row>
    <row r="13" spans="1:2" x14ac:dyDescent="0.35">
      <c r="B13" s="2" t="s">
        <v>5</v>
      </c>
    </row>
    <row r="14" spans="1:2" x14ac:dyDescent="0.35">
      <c r="A14" s="5">
        <v>8976.76</v>
      </c>
      <c r="B14" t="s">
        <v>3</v>
      </c>
    </row>
    <row r="15" spans="1:2" x14ac:dyDescent="0.35">
      <c r="A15" s="11">
        <f>A14</f>
        <v>8976.76</v>
      </c>
    </row>
    <row r="16" spans="1:2" x14ac:dyDescent="0.35">
      <c r="A16" s="17"/>
      <c r="B16" s="2" t="s">
        <v>8</v>
      </c>
    </row>
    <row r="17" spans="1:2" x14ac:dyDescent="0.35">
      <c r="A17" s="17">
        <v>7122.85</v>
      </c>
      <c r="B17" t="s">
        <v>6</v>
      </c>
    </row>
    <row r="18" spans="1:2" x14ac:dyDescent="0.35">
      <c r="A18" s="12">
        <f>A17</f>
        <v>7122.85</v>
      </c>
    </row>
    <row r="20" spans="1:2" x14ac:dyDescent="0.35">
      <c r="A20" s="7">
        <f>A4+A12+A15+A18</f>
        <v>90763.67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98" t="s">
        <v>30</v>
      </c>
      <c r="B1" s="98"/>
    </row>
    <row r="2" spans="1:2" ht="14.15" customHeight="1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5.65" customHeight="1" x14ac:dyDescent="0.35">
      <c r="A9" s="22">
        <f>127810.34+61607.67+86619.2</f>
        <v>276037.21000000002</v>
      </c>
      <c r="B9" s="21" t="s">
        <v>2</v>
      </c>
    </row>
    <row r="10" spans="1:2" ht="0.65" hidden="1" customHeight="1" x14ac:dyDescent="0.35">
      <c r="B10" s="21" t="s">
        <v>20</v>
      </c>
    </row>
    <row r="11" spans="1:2" ht="0.65" hidden="1" customHeight="1" x14ac:dyDescent="0.35">
      <c r="B11" s="21" t="s">
        <v>22</v>
      </c>
    </row>
    <row r="12" spans="1:2" x14ac:dyDescent="0.35">
      <c r="A12" s="11">
        <f>A9+A10+A11</f>
        <v>276037.21000000002</v>
      </c>
    </row>
    <row r="13" spans="1:2" x14ac:dyDescent="0.35">
      <c r="B13" s="24" t="s">
        <v>12</v>
      </c>
    </row>
    <row r="14" spans="1:2" x14ac:dyDescent="0.35">
      <c r="A14" s="18">
        <f>173619.64+108786.59+51334.63</f>
        <v>333740.86</v>
      </c>
      <c r="B14" s="21" t="s">
        <v>3</v>
      </c>
    </row>
    <row r="15" spans="1:2" x14ac:dyDescent="0.35">
      <c r="A15" s="11">
        <f>A14</f>
        <v>333740.86</v>
      </c>
    </row>
    <row r="16" spans="1:2" x14ac:dyDescent="0.35">
      <c r="A16" s="27"/>
    </row>
    <row r="17" spans="1:2" x14ac:dyDescent="0.35">
      <c r="B17" s="24" t="s">
        <v>5</v>
      </c>
    </row>
    <row r="18" spans="1:2" x14ac:dyDescent="0.35">
      <c r="A18" s="22">
        <v>71710.990000000005</v>
      </c>
      <c r="B18" s="21" t="s">
        <v>3</v>
      </c>
    </row>
    <row r="19" spans="1:2" x14ac:dyDescent="0.35">
      <c r="A19" s="11">
        <f>A18</f>
        <v>71710.990000000005</v>
      </c>
    </row>
    <row r="20" spans="1:2" x14ac:dyDescent="0.35">
      <c r="A20" s="17"/>
      <c r="B20" s="24" t="s">
        <v>8</v>
      </c>
    </row>
    <row r="21" spans="1:2" x14ac:dyDescent="0.35">
      <c r="A21" s="17">
        <v>28761.5</v>
      </c>
      <c r="B21" s="21" t="s">
        <v>6</v>
      </c>
    </row>
    <row r="22" spans="1:2" x14ac:dyDescent="0.35">
      <c r="A22" s="12">
        <f>A21</f>
        <v>28761.5</v>
      </c>
    </row>
    <row r="24" spans="1:2" x14ac:dyDescent="0.35">
      <c r="A24" s="7">
        <f>A4+A12+A19+A22+A15</f>
        <v>710250.56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98" t="s">
        <v>31</v>
      </c>
      <c r="B1" s="98"/>
    </row>
    <row r="2" spans="1:2" x14ac:dyDescent="0.35">
      <c r="B2" s="23" t="s">
        <v>0</v>
      </c>
    </row>
    <row r="3" spans="1:2" ht="0.65" customHeight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129195.54+54345.76</f>
        <v>183541.3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183541.3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135552.04</v>
      </c>
      <c r="B15" s="21" t="s">
        <v>3</v>
      </c>
    </row>
    <row r="16" spans="1:2" x14ac:dyDescent="0.35">
      <c r="A16" s="11">
        <f>A15</f>
        <v>135552.04</v>
      </c>
    </row>
    <row r="17" spans="1:2" x14ac:dyDescent="0.35">
      <c r="A17" s="27"/>
    </row>
    <row r="18" spans="1:2" x14ac:dyDescent="0.35">
      <c r="B18" s="24" t="s">
        <v>5</v>
      </c>
    </row>
    <row r="19" spans="1:2" x14ac:dyDescent="0.35">
      <c r="A19" s="17">
        <v>36900.974000000002</v>
      </c>
      <c r="B19" s="21" t="s">
        <v>3</v>
      </c>
    </row>
    <row r="20" spans="1:2" x14ac:dyDescent="0.35">
      <c r="A20" s="12">
        <f>A19</f>
        <v>36900.974000000002</v>
      </c>
    </row>
    <row r="21" spans="1:2" x14ac:dyDescent="0.35">
      <c r="A21" s="17"/>
      <c r="B21" s="24" t="s">
        <v>8</v>
      </c>
    </row>
    <row r="22" spans="1:2" x14ac:dyDescent="0.35">
      <c r="A22" s="17">
        <v>19657.371999999999</v>
      </c>
      <c r="B22" s="21" t="s">
        <v>6</v>
      </c>
    </row>
    <row r="23" spans="1:2" x14ac:dyDescent="0.35">
      <c r="A23" s="12">
        <f>A22</f>
        <v>19657.371999999999</v>
      </c>
    </row>
    <row r="25" spans="1:2" x14ac:dyDescent="0.35">
      <c r="A25" s="7">
        <f>A4+A12+A20+A23+A16</f>
        <v>375651.68599999999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98" t="s">
        <v>32</v>
      </c>
      <c r="B1" s="98"/>
    </row>
    <row r="2" spans="1:2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40385.81+11134.87+31856.62+10517.46</f>
        <v>93894.760000000009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93894.760000000009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83383.34</v>
      </c>
      <c r="B15" s="21" t="s">
        <v>3</v>
      </c>
    </row>
    <row r="16" spans="1:2" x14ac:dyDescent="0.35">
      <c r="A16" s="11">
        <f>A15</f>
        <v>83383.34</v>
      </c>
    </row>
    <row r="17" spans="1:2" x14ac:dyDescent="0.35">
      <c r="B17" s="24" t="s">
        <v>5</v>
      </c>
    </row>
    <row r="18" spans="1:2" x14ac:dyDescent="0.35">
      <c r="A18" s="22">
        <v>21960</v>
      </c>
      <c r="B18" s="21" t="s">
        <v>3</v>
      </c>
    </row>
    <row r="19" spans="1:2" x14ac:dyDescent="0.35">
      <c r="A19" s="11">
        <f>A18</f>
        <v>21960</v>
      </c>
    </row>
    <row r="20" spans="1:2" x14ac:dyDescent="0.35">
      <c r="A20" s="17"/>
      <c r="B20" s="24" t="s">
        <v>8</v>
      </c>
    </row>
    <row r="21" spans="1:2" x14ac:dyDescent="0.35">
      <c r="A21" s="17">
        <v>20286.650000000001</v>
      </c>
      <c r="B21" s="21" t="s">
        <v>6</v>
      </c>
    </row>
    <row r="22" spans="1:2" x14ac:dyDescent="0.35">
      <c r="A22" s="12">
        <f>A21</f>
        <v>20286.650000000001</v>
      </c>
    </row>
    <row r="24" spans="1:2" x14ac:dyDescent="0.35">
      <c r="A24" s="7">
        <f>A4+A12+A19+A22+A16</f>
        <v>219524.75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1"/>
    </sheetView>
  </sheetViews>
  <sheetFormatPr defaultRowHeight="14.5" x14ac:dyDescent="0.35"/>
  <cols>
    <col min="1" max="1" width="10.453125" customWidth="1"/>
    <col min="2" max="2" width="54.54296875" customWidth="1"/>
  </cols>
  <sheetData>
    <row r="1" spans="1:2" x14ac:dyDescent="0.35">
      <c r="B1" s="1" t="s">
        <v>7</v>
      </c>
    </row>
    <row r="2" spans="1:2" x14ac:dyDescent="0.35">
      <c r="A2">
        <v>100762.70999999999</v>
      </c>
      <c r="B2" t="s">
        <v>3</v>
      </c>
    </row>
    <row r="3" spans="1:2" x14ac:dyDescent="0.35">
      <c r="A3" s="15">
        <f>A2</f>
        <v>100762.70999999999</v>
      </c>
      <c r="B3" s="2"/>
    </row>
    <row r="4" spans="1:2" x14ac:dyDescent="0.35">
      <c r="B4" s="1" t="s">
        <v>33</v>
      </c>
    </row>
    <row r="5" spans="1:2" x14ac:dyDescent="0.35">
      <c r="A5" s="26">
        <v>489350.88</v>
      </c>
      <c r="B5" t="s">
        <v>3</v>
      </c>
    </row>
    <row r="6" spans="1:2" x14ac:dyDescent="0.35">
      <c r="A6" s="15">
        <f>A5</f>
        <v>489350.88</v>
      </c>
      <c r="B6" s="2"/>
    </row>
    <row r="7" spans="1:2" x14ac:dyDescent="0.35">
      <c r="A7" s="1"/>
      <c r="B7" s="13" t="s">
        <v>13</v>
      </c>
    </row>
    <row r="8" spans="1:2" x14ac:dyDescent="0.35">
      <c r="A8" s="14">
        <v>175239.05</v>
      </c>
      <c r="B8" s="8" t="s">
        <v>3</v>
      </c>
    </row>
    <row r="9" spans="1:2" x14ac:dyDescent="0.35">
      <c r="A9" s="15">
        <f>A8</f>
        <v>175239.05</v>
      </c>
      <c r="B9" s="2"/>
    </row>
    <row r="10" spans="1:2" x14ac:dyDescent="0.35">
      <c r="A10" s="1"/>
      <c r="B10" s="13" t="s">
        <v>14</v>
      </c>
    </row>
    <row r="11" spans="1:2" x14ac:dyDescent="0.35">
      <c r="A11" s="26">
        <v>123154.34</v>
      </c>
      <c r="B11" s="8" t="s">
        <v>3</v>
      </c>
    </row>
    <row r="12" spans="1:2" x14ac:dyDescent="0.35">
      <c r="A12" s="15">
        <f>A11</f>
        <v>123154.34</v>
      </c>
      <c r="B12" s="2"/>
    </row>
    <row r="13" spans="1:2" x14ac:dyDescent="0.35">
      <c r="A13" s="1"/>
      <c r="B13" s="13" t="s">
        <v>15</v>
      </c>
    </row>
    <row r="14" spans="1:2" x14ac:dyDescent="0.35">
      <c r="A14" s="26">
        <v>32574</v>
      </c>
      <c r="B14" s="8" t="s">
        <v>3</v>
      </c>
    </row>
    <row r="15" spans="1:2" x14ac:dyDescent="0.35">
      <c r="A15" s="15">
        <f>A14</f>
        <v>32574</v>
      </c>
      <c r="B15" s="2"/>
    </row>
    <row r="16" spans="1:2" ht="19" customHeight="1" x14ac:dyDescent="0.35">
      <c r="A16" s="1"/>
      <c r="B16" s="13" t="s">
        <v>28</v>
      </c>
    </row>
    <row r="17" spans="1:2" s="21" customFormat="1" ht="19" customHeight="1" x14ac:dyDescent="0.35">
      <c r="A17" s="14">
        <v>80969.48</v>
      </c>
      <c r="B17" s="8" t="s">
        <v>3</v>
      </c>
    </row>
    <row r="18" spans="1:2" s="21" customFormat="1" ht="19" customHeight="1" x14ac:dyDescent="0.35">
      <c r="A18" s="15">
        <f>A17</f>
        <v>80969.48</v>
      </c>
      <c r="B18" s="24"/>
    </row>
    <row r="19" spans="1:2" s="21" customFormat="1" ht="19" customHeight="1" x14ac:dyDescent="0.35">
      <c r="A19" s="1"/>
      <c r="B19" s="13" t="s">
        <v>29</v>
      </c>
    </row>
    <row r="20" spans="1:2" s="21" customFormat="1" ht="19" customHeight="1" x14ac:dyDescent="0.35">
      <c r="A20" s="14">
        <v>50000</v>
      </c>
      <c r="B20" s="8" t="s">
        <v>3</v>
      </c>
    </row>
    <row r="21" spans="1:2" s="21" customFormat="1" ht="19" customHeight="1" x14ac:dyDescent="0.35">
      <c r="A21" s="15">
        <f>A20</f>
        <v>50000</v>
      </c>
      <c r="B21" s="24"/>
    </row>
    <row r="22" spans="1:2" ht="12" customHeight="1" x14ac:dyDescent="0.35">
      <c r="A22" s="1"/>
      <c r="B22" s="2"/>
    </row>
    <row r="23" spans="1:2" ht="11.5" customHeight="1" x14ac:dyDescent="0.35"/>
    <row r="24" spans="1:2" x14ac:dyDescent="0.35">
      <c r="A24" s="1">
        <f>A3+A6+A9+A12+A15+A18+A21</f>
        <v>1052050.46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XFD13"/>
    </sheetView>
  </sheetViews>
  <sheetFormatPr defaultRowHeight="14.5" x14ac:dyDescent="0.35"/>
  <cols>
    <col min="1" max="1" width="12.453125" customWidth="1"/>
    <col min="2" max="2" width="58" customWidth="1"/>
  </cols>
  <sheetData>
    <row r="1" spans="1:2" x14ac:dyDescent="0.35">
      <c r="B1" s="1" t="s">
        <v>11</v>
      </c>
    </row>
    <row r="2" spans="1:2" x14ac:dyDescent="0.35">
      <c r="B2" s="20" t="s">
        <v>0</v>
      </c>
    </row>
    <row r="3" spans="1:2" x14ac:dyDescent="0.35">
      <c r="A3">
        <v>1104155.3</v>
      </c>
      <c r="B3" s="8" t="s">
        <v>3</v>
      </c>
    </row>
    <row r="4" spans="1:2" x14ac:dyDescent="0.35">
      <c r="A4">
        <v>234985.92</v>
      </c>
      <c r="B4" s="8" t="s">
        <v>17</v>
      </c>
    </row>
    <row r="5" spans="1:2" s="21" customFormat="1" x14ac:dyDescent="0.35">
      <c r="A5" s="1">
        <f>SUM(A3:A4)</f>
        <v>1339141.22</v>
      </c>
      <c r="B5" s="8"/>
    </row>
    <row r="6" spans="1:2" s="21" customFormat="1" x14ac:dyDescent="0.35">
      <c r="B6" s="8"/>
    </row>
    <row r="7" spans="1:2" s="21" customFormat="1" ht="15.5" x14ac:dyDescent="0.35">
      <c r="B7" s="25" t="s">
        <v>25</v>
      </c>
    </row>
    <row r="8" spans="1:2" s="21" customFormat="1" x14ac:dyDescent="0.35">
      <c r="B8" s="20" t="s">
        <v>0</v>
      </c>
    </row>
    <row r="9" spans="1:2" x14ac:dyDescent="0.35">
      <c r="A9" s="21">
        <v>4445.7</v>
      </c>
      <c r="B9" s="10" t="s">
        <v>26</v>
      </c>
    </row>
    <row r="10" spans="1:2" ht="14.15" customHeight="1" x14ac:dyDescent="0.35">
      <c r="A10" s="21">
        <v>18848.25</v>
      </c>
      <c r="B10" s="19" t="s">
        <v>27</v>
      </c>
    </row>
    <row r="11" spans="1:2" hidden="1" x14ac:dyDescent="0.35">
      <c r="A11" s="9"/>
      <c r="B11" s="10" t="s">
        <v>18</v>
      </c>
    </row>
    <row r="12" spans="1:2" ht="29" hidden="1" x14ac:dyDescent="0.35">
      <c r="A12" s="9"/>
      <c r="B12" s="19" t="s">
        <v>19</v>
      </c>
    </row>
    <row r="13" spans="1:2" x14ac:dyDescent="0.35">
      <c r="A13" s="1">
        <f>SUM(A9:A12)</f>
        <v>23293.95</v>
      </c>
      <c r="B13" s="8"/>
    </row>
    <row r="14" spans="1:2" x14ac:dyDescent="0.35">
      <c r="B14" s="8"/>
    </row>
    <row r="15" spans="1:2" x14ac:dyDescent="0.35">
      <c r="B15" s="8"/>
    </row>
    <row r="16" spans="1:2" x14ac:dyDescent="0.35">
      <c r="A16" s="1"/>
      <c r="B16" s="8"/>
    </row>
    <row r="17" spans="1:2" x14ac:dyDescent="0.35">
      <c r="A17" s="3"/>
      <c r="B17" s="8"/>
    </row>
    <row r="18" spans="1:2" x14ac:dyDescent="0.35">
      <c r="A18" s="3"/>
    </row>
    <row r="19" spans="1:2" x14ac:dyDescent="0.35">
      <c r="A19" s="4"/>
    </row>
    <row r="21" spans="1:2" x14ac:dyDescent="0.35">
      <c r="A21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Касові Березень  2026 </vt:lpstr>
      <vt:lpstr>Кротошин</vt:lpstr>
      <vt:lpstr>Виннички</vt:lpstr>
      <vt:lpstr>Звенигород</vt:lpstr>
      <vt:lpstr>Старе село</vt:lpstr>
      <vt:lpstr>Миколаїв</vt:lpstr>
      <vt:lpstr>муз,спорт школи</vt:lpstr>
      <vt:lpstr>Управління</vt:lpstr>
      <vt:lpstr>'Касові Березень  2026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2026-04-06T13:26:40Z</dcterms:modified>
</cp:coreProperties>
</file>