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150" windowHeight="0" tabRatio="723"/>
  </bookViews>
  <sheets>
    <sheet name="КАСОВІ ВЕРЕСЕНЬ 2026" sheetId="31" r:id="rId1"/>
    <sheet name="Кротошин" sheetId="4" state="hidden" r:id="rId2"/>
    <sheet name="Виннички" sheetId="5" state="hidden" r:id="rId3"/>
    <sheet name="Звенигород" sheetId="11" state="hidden" r:id="rId4"/>
    <sheet name="Старе село" sheetId="12" state="hidden" r:id="rId5"/>
    <sheet name="Миколаїв" sheetId="10" state="hidden" r:id="rId6"/>
    <sheet name="муз,спорт школи" sheetId="6" state="hidden" r:id="rId7"/>
    <sheet name="Управління" sheetId="8" state="hidden" r:id="rId8"/>
  </sheets>
  <definedNames>
    <definedName name="_xlnm.Print_Area" localSheetId="0">'КАСОВІ ВЕРЕСЕНЬ 2026'!$A$1:$C$57</definedName>
  </definedNames>
  <calcPr calcId="162913"/>
</workbook>
</file>

<file path=xl/calcChain.xml><?xml version="1.0" encoding="utf-8"?>
<calcChain xmlns="http://schemas.openxmlformats.org/spreadsheetml/2006/main">
  <c r="B25" i="31" l="1"/>
  <c r="B57" i="31"/>
  <c r="B56" i="31"/>
  <c r="B55" i="31"/>
  <c r="B54" i="31"/>
  <c r="B53" i="31"/>
  <c r="C52" i="31"/>
  <c r="B51" i="31"/>
  <c r="B50" i="31"/>
  <c r="B49" i="31"/>
  <c r="B48" i="31"/>
  <c r="B47" i="31"/>
  <c r="B46" i="31"/>
  <c r="B45" i="31"/>
  <c r="B44" i="31"/>
  <c r="B43" i="31"/>
  <c r="B42" i="31"/>
  <c r="B41" i="31"/>
  <c r="B40" i="31"/>
  <c r="B39" i="31"/>
  <c r="B38" i="31"/>
  <c r="C37" i="31"/>
  <c r="B36" i="31"/>
  <c r="C35" i="31"/>
  <c r="B33" i="31"/>
  <c r="C32" i="31"/>
  <c r="B30" i="31"/>
  <c r="C29" i="31"/>
  <c r="B28" i="31"/>
  <c r="B27" i="31"/>
  <c r="B26" i="31"/>
  <c r="C24" i="31"/>
  <c r="C10" i="31" s="1"/>
  <c r="B23" i="31"/>
  <c r="B22" i="31"/>
  <c r="B20" i="31"/>
  <c r="B19" i="31"/>
  <c r="B18" i="31"/>
  <c r="B17" i="31"/>
  <c r="B16" i="31"/>
  <c r="B15" i="31"/>
  <c r="B14" i="31"/>
  <c r="B12" i="31"/>
  <c r="B11" i="31"/>
  <c r="B9" i="31"/>
  <c r="B8" i="31"/>
  <c r="C6" i="31"/>
  <c r="C5" i="31"/>
  <c r="C4" i="31"/>
  <c r="C3" i="31"/>
  <c r="B3" i="31"/>
  <c r="B6" i="31" l="1"/>
  <c r="B35" i="31"/>
  <c r="B24" i="31"/>
  <c r="B7" i="31"/>
  <c r="B29" i="31"/>
  <c r="B13" i="31"/>
  <c r="B52" i="31"/>
  <c r="B37" i="31"/>
  <c r="B32" i="31"/>
  <c r="B21" i="31"/>
  <c r="C2" i="31"/>
  <c r="B5" i="31"/>
  <c r="B34" i="31"/>
  <c r="B10" i="31" l="1"/>
  <c r="B4" i="31"/>
  <c r="B2" i="31" l="1"/>
  <c r="A24" i="6" l="1"/>
  <c r="A24" i="10" l="1"/>
  <c r="A9" i="10"/>
  <c r="A16" i="10"/>
  <c r="A25" i="12"/>
  <c r="A9" i="12"/>
  <c r="A16" i="12"/>
  <c r="A14" i="11"/>
  <c r="A9" i="11"/>
  <c r="A15" i="11"/>
  <c r="A9" i="5"/>
  <c r="A23" i="12" l="1"/>
  <c r="A20" i="12"/>
  <c r="A12" i="12"/>
  <c r="A7" i="12"/>
  <c r="A4" i="12"/>
  <c r="A22" i="11"/>
  <c r="A19" i="11"/>
  <c r="A12" i="11"/>
  <c r="A24" i="11" s="1"/>
  <c r="A7" i="11"/>
  <c r="A4" i="11"/>
  <c r="A22" i="10"/>
  <c r="A19" i="10"/>
  <c r="A12" i="10"/>
  <c r="A7" i="10"/>
  <c r="A4" i="10"/>
  <c r="A21" i="6"/>
  <c r="A18" i="6"/>
  <c r="A13" i="8"/>
  <c r="A5" i="8"/>
  <c r="A12" i="5" l="1"/>
  <c r="A4" i="5" l="1"/>
  <c r="A4" i="4"/>
  <c r="A15" i="6"/>
  <c r="A12" i="6"/>
  <c r="A9" i="6"/>
  <c r="A20" i="4" l="1"/>
  <c r="A11" i="4"/>
  <c r="A7" i="4"/>
  <c r="A7" i="5"/>
  <c r="A18" i="5"/>
  <c r="A15" i="5"/>
  <c r="A17" i="4"/>
  <c r="A6" i="6"/>
  <c r="A3" i="6"/>
  <c r="A14" i="4"/>
  <c r="A22" i="4" l="1"/>
  <c r="A20" i="5"/>
</calcChain>
</file>

<file path=xl/sharedStrings.xml><?xml version="1.0" encoding="utf-8"?>
<sst xmlns="http://schemas.openxmlformats.org/spreadsheetml/2006/main" count="148" uniqueCount="85">
  <si>
    <t>січень</t>
  </si>
  <si>
    <t>школа</t>
  </si>
  <si>
    <t>заробітна плата (обслуговуючий персонал)</t>
  </si>
  <si>
    <t>заробітна плата</t>
  </si>
  <si>
    <t>світло</t>
  </si>
  <si>
    <t>Народний дім</t>
  </si>
  <si>
    <t>Заробітна плата</t>
  </si>
  <si>
    <t>Спортивна школа</t>
  </si>
  <si>
    <t>Бібліотека</t>
  </si>
  <si>
    <t>Адмін.буд.</t>
  </si>
  <si>
    <t xml:space="preserve">Вуличне освітлення </t>
  </si>
  <si>
    <t>Управління</t>
  </si>
  <si>
    <t>днз</t>
  </si>
  <si>
    <t>Відділ освіти</t>
  </si>
  <si>
    <t>Відділ культури</t>
  </si>
  <si>
    <t>КЗ "Інформаційно ресурсний центр"</t>
  </si>
  <si>
    <t>Механізоване зимове прибирання снігу</t>
  </si>
  <si>
    <t>нарахування на заробітну плату</t>
  </si>
  <si>
    <t>Пл.за пiдкл.клiєнт.до дист.сист.з вид.2-ох зах.нос.ключiвUSB ток</t>
  </si>
  <si>
    <t>екологiчний податок за викиди забруднюючих реч.в атмосф.повiтря стац.джер.забр.</t>
  </si>
  <si>
    <t>газ</t>
  </si>
  <si>
    <t>матеріальна допомога</t>
  </si>
  <si>
    <t>екологічний</t>
  </si>
  <si>
    <t>Видатки по Кротошинському старостинському округу</t>
  </si>
  <si>
    <t>Видатки по Винничківському старостинському округу</t>
  </si>
  <si>
    <t>Організаційно-господарська діяльність</t>
  </si>
  <si>
    <t>Пл.за природний газ</t>
  </si>
  <si>
    <t>Пл. за штампи клiше, печатки клiше, фурнiтуру</t>
  </si>
  <si>
    <t>КП "Давидів"</t>
  </si>
  <si>
    <t>КП "Пасічани"</t>
  </si>
  <si>
    <t>Видатки по Звенигородському старостинському округу</t>
  </si>
  <si>
    <t>Видатки по Старосільському старостинському округу</t>
  </si>
  <si>
    <t>Видатки по Миколаївському старостинському округу</t>
  </si>
  <si>
    <t>Музичні школи</t>
  </si>
  <si>
    <t>Деритизація, дезінфекція</t>
  </si>
  <si>
    <t xml:space="preserve">ШКОЛИ </t>
  </si>
  <si>
    <t>Вивіз сміття</t>
  </si>
  <si>
    <t>Придбання (КЕКВ 2210):</t>
  </si>
  <si>
    <t>Комунальні послуги (КЕКВ 2270):</t>
  </si>
  <si>
    <t>Послуги інші (КЕКВ 2240)</t>
  </si>
  <si>
    <t>ЗАРПЛАТА (КЕКВ 2111+2120)</t>
  </si>
  <si>
    <t>Медикаменти</t>
  </si>
  <si>
    <t>Інтернет, телекомунікаційні послуги</t>
  </si>
  <si>
    <t>Видатки на відрядження 2250</t>
  </si>
  <si>
    <t>Плата за послуги харчування</t>
  </si>
  <si>
    <t>Ремонт сходів, ремонт інженерних споруд для укриття, монтаж та встановлення поручнів</t>
  </si>
  <si>
    <t>Чистка димоходів, Технічне обслуговування  та ремонт генератора</t>
  </si>
  <si>
    <t>Встановлення,повірка лічильника газу,Встановлення,повірка лічильника світла, пломбування(розпломбування лічильника) світла-газу</t>
  </si>
  <si>
    <t>Послуги з благоустрою , розробка документації(виготовлення та монтаж поручнів), розробка ПКД</t>
  </si>
  <si>
    <t>Навчання операторів котелень , відповідальних за газове госп</t>
  </si>
  <si>
    <t>2730 Інші виплати населенню</t>
  </si>
  <si>
    <t>Бензиновий тример, жилка, масло для тримера</t>
  </si>
  <si>
    <t>1142 Інші програми та заходи в сфері освіти</t>
  </si>
  <si>
    <t>Пальне для генераторів</t>
  </si>
  <si>
    <t>Винничківська гімназія</t>
  </si>
  <si>
    <t>Страхування, охоронні послуги, , техн. обслугов.пож.сигналізація</t>
  </si>
  <si>
    <t xml:space="preserve">Сіль таблетована </t>
  </si>
  <si>
    <t>БУД МАТЕРІАЛИ(фарби)</t>
  </si>
  <si>
    <t>Послуги з електромонтажних робіт, встановлення автоматичного вимикача електромережі ідальні</t>
  </si>
  <si>
    <t>Техогляд транспортного засобу, технічне обслуговування,ремонт та стархування ТЗ, шиномонтаж</t>
  </si>
  <si>
    <t xml:space="preserve">Будівельні матеріали </t>
  </si>
  <si>
    <t>Послуги технічного обслуговування газового обладнання та  ситеми газопостачання,Пiдготовка до опалювального сезону, зведення захисних засобів огорожі, Обслуговування та ремонт котельні, генератора.,Повірка приладів газу</t>
  </si>
  <si>
    <t>Послуги по виконанню вимог  Львівобленего, (утримання  та обслуговування електромереж)</t>
  </si>
  <si>
    <t>Послуги по виконанню санітарно-технічних робіт по ромивці радіаторів</t>
  </si>
  <si>
    <t>Газ (використанн+розподіл)</t>
  </si>
  <si>
    <t>Світло (використанн+розподіл)</t>
  </si>
  <si>
    <t>Водопостачання+Водовідведення</t>
  </si>
  <si>
    <t>Господарські товри для ремонту</t>
  </si>
  <si>
    <t>Запчастини на шкільний автобус,навчальний  автомобіль</t>
  </si>
  <si>
    <t>Дизельне пальне  для школярика</t>
  </si>
  <si>
    <t xml:space="preserve">Дизельне пальне  для генератора </t>
  </si>
  <si>
    <t xml:space="preserve">Адмiнiстративний збiр за державну реєстрацiю речових прав на нерухоме майно </t>
  </si>
  <si>
    <r>
      <rPr>
        <b/>
        <sz val="20"/>
        <color theme="1"/>
        <rFont val="Calibri"/>
        <family val="2"/>
        <charset val="204"/>
        <scheme val="minor"/>
      </rPr>
      <t xml:space="preserve">ПОСЛУГИ повязані з ПЗ та обслуг офісної.техніки </t>
    </r>
    <r>
      <rPr>
        <sz val="20"/>
        <color theme="1"/>
        <rFont val="Calibri"/>
        <family val="2"/>
        <charset val="204"/>
        <scheme val="minor"/>
      </rPr>
      <t>(картриджі, пот.ремонт, налашт програм, мереж, програмне забезпечення .НУШі т.д)</t>
    </r>
  </si>
  <si>
    <t>Мийні засоби</t>
  </si>
  <si>
    <t xml:space="preserve">Лічильник на воду </t>
  </si>
  <si>
    <t>Таблетована сіль</t>
  </si>
  <si>
    <t xml:space="preserve">Кубки </t>
  </si>
  <si>
    <t>РАЗОМ Вересень  2026</t>
  </si>
  <si>
    <t>Плата за послуги з експертної оцінки  кошторисної частини.</t>
  </si>
  <si>
    <t>Перезарядка вогнегасників</t>
  </si>
  <si>
    <t xml:space="preserve">Виготовлення технічного паспорту на житлову будівлю </t>
  </si>
  <si>
    <t>Мастило до генератора</t>
  </si>
  <si>
    <t>Особові справи учнів</t>
  </si>
  <si>
    <t>Проби  води</t>
  </si>
  <si>
    <t>Навчання з питань пожежної безпеки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</si>
</sst>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0" fillId="0" borderId="0" xfId="0" applyNumberFormat="1"/>
    <xf numFmtId="2" fontId="2" fillId="0" borderId="0" xfId="0" applyNumberFormat="1" applyFont="1"/>
    <xf numFmtId="0" fontId="0" fillId="0" borderId="0" xfId="0" applyAlignment="1">
      <alignment horizontal="center"/>
    </xf>
    <xf numFmtId="2" fontId="0" fillId="0" borderId="0" xfId="0" applyNumberFormat="1" applyFont="1"/>
    <xf numFmtId="2" fontId="2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2" fontId="0" fillId="0" borderId="0" xfId="0" applyNumberFormat="1" applyFont="1" applyFill="1" applyAlignment="1">
      <alignment horizontal="right"/>
    </xf>
    <xf numFmtId="2" fontId="0" fillId="0" borderId="0" xfId="0" applyNumberFormat="1" applyFill="1" applyAlignment="1">
      <alignment horizontal="left"/>
    </xf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/>
    <xf numFmtId="0" fontId="2" fillId="2" borderId="0" xfId="0" applyFont="1" applyFill="1"/>
    <xf numFmtId="2" fontId="2" fillId="2" borderId="0" xfId="0" applyNumberFormat="1" applyFont="1" applyFill="1"/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left" wrapText="1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4" fillId="0" borderId="0" xfId="0" applyNumberFormat="1" applyFont="1" applyFill="1" applyAlignment="1">
      <alignment horizontal="left"/>
    </xf>
    <xf numFmtId="2" fontId="0" fillId="0" borderId="0" xfId="0" applyNumberFormat="1" applyBorder="1"/>
    <xf numFmtId="0" fontId="2" fillId="3" borderId="0" xfId="0" applyFont="1" applyFill="1" applyAlignment="1">
      <alignment horizontal="center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5" fillId="4" borderId="0" xfId="0" applyFont="1" applyFill="1" applyBorder="1" applyAlignment="1">
      <alignment wrapText="1"/>
    </xf>
    <xf numFmtId="0" fontId="7" fillId="0" borderId="0" xfId="0" applyFont="1" applyFill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wrapText="1"/>
    </xf>
    <xf numFmtId="0" fontId="7" fillId="7" borderId="0" xfId="0" applyFont="1" applyFill="1" applyAlignment="1">
      <alignment wrapText="1"/>
    </xf>
    <xf numFmtId="0" fontId="5" fillId="6" borderId="0" xfId="0" applyFont="1" applyFill="1" applyBorder="1" applyAlignment="1">
      <alignment wrapText="1"/>
    </xf>
    <xf numFmtId="0" fontId="5" fillId="6" borderId="0" xfId="0" applyFont="1" applyFill="1" applyAlignment="1">
      <alignment wrapText="1"/>
    </xf>
    <xf numFmtId="0" fontId="9" fillId="2" borderId="9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2" borderId="4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4" fontId="10" fillId="5" borderId="10" xfId="0" applyNumberFormat="1" applyFont="1" applyFill="1" applyBorder="1" applyAlignment="1">
      <alignment horizontal="center" vertical="center" wrapText="1"/>
    </xf>
    <xf numFmtId="4" fontId="10" fillId="4" borderId="10" xfId="0" applyNumberFormat="1" applyFont="1" applyFill="1" applyBorder="1" applyAlignment="1">
      <alignment horizontal="center" wrapText="1"/>
    </xf>
    <xf numFmtId="4" fontId="10" fillId="5" borderId="10" xfId="0" applyNumberFormat="1" applyFont="1" applyFill="1" applyBorder="1" applyAlignment="1">
      <alignment horizontal="center" wrapText="1"/>
    </xf>
    <xf numFmtId="4" fontId="16" fillId="7" borderId="1" xfId="0" applyNumberFormat="1" applyFont="1" applyFill="1" applyBorder="1" applyAlignment="1">
      <alignment horizontal="center" wrapText="1"/>
    </xf>
    <xf numFmtId="4" fontId="12" fillId="7" borderId="1" xfId="0" applyNumberFormat="1" applyFont="1" applyFill="1" applyBorder="1" applyAlignment="1">
      <alignment horizontal="center" wrapText="1"/>
    </xf>
    <xf numFmtId="4" fontId="10" fillId="6" borderId="10" xfId="0" applyNumberFormat="1" applyFont="1" applyFill="1" applyBorder="1" applyAlignment="1">
      <alignment horizontal="center" wrapText="1"/>
    </xf>
    <xf numFmtId="4" fontId="10" fillId="6" borderId="5" xfId="0" applyNumberFormat="1" applyFont="1" applyFill="1" applyBorder="1" applyAlignment="1">
      <alignment horizontal="center" wrapText="1"/>
    </xf>
    <xf numFmtId="4" fontId="12" fillId="6" borderId="1" xfId="0" applyNumberFormat="1" applyFont="1" applyFill="1" applyBorder="1" applyAlignment="1">
      <alignment horizontal="center" wrapText="1"/>
    </xf>
    <xf numFmtId="4" fontId="12" fillId="7" borderId="5" xfId="0" applyNumberFormat="1" applyFont="1" applyFill="1" applyBorder="1" applyAlignment="1">
      <alignment horizontal="center" wrapText="1"/>
    </xf>
    <xf numFmtId="4" fontId="12" fillId="6" borderId="5" xfId="0" applyNumberFormat="1" applyFont="1" applyFill="1" applyBorder="1" applyAlignment="1">
      <alignment horizontal="center" wrapText="1"/>
    </xf>
    <xf numFmtId="164" fontId="10" fillId="5" borderId="10" xfId="0" applyNumberFormat="1" applyFont="1" applyFill="1" applyBorder="1" applyAlignment="1">
      <alignment horizontal="center" vertical="center" wrapText="1"/>
    </xf>
    <xf numFmtId="164" fontId="12" fillId="7" borderId="5" xfId="0" applyNumberFormat="1" applyFont="1" applyFill="1" applyBorder="1" applyAlignment="1">
      <alignment horizontal="center" wrapText="1"/>
    </xf>
    <xf numFmtId="4" fontId="12" fillId="4" borderId="1" xfId="0" applyNumberFormat="1" applyFont="1" applyFill="1" applyBorder="1" applyAlignment="1">
      <alignment horizontal="center" wrapText="1"/>
    </xf>
    <xf numFmtId="4" fontId="11" fillId="8" borderId="5" xfId="0" applyNumberFormat="1" applyFont="1" applyFill="1" applyBorder="1" applyAlignment="1">
      <alignment horizontal="center" vertical="center" wrapText="1"/>
    </xf>
    <xf numFmtId="4" fontId="11" fillId="8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wrapText="1"/>
    </xf>
    <xf numFmtId="0" fontId="12" fillId="5" borderId="0" xfId="0" applyFont="1" applyFill="1" applyAlignment="1">
      <alignment wrapText="1"/>
    </xf>
    <xf numFmtId="0" fontId="15" fillId="0" borderId="6" xfId="0" applyFont="1" applyBorder="1" applyAlignment="1">
      <alignment wrapText="1"/>
    </xf>
    <xf numFmtId="0" fontId="9" fillId="6" borderId="6" xfId="0" applyFont="1" applyFill="1" applyBorder="1" applyAlignment="1">
      <alignment wrapText="1"/>
    </xf>
    <xf numFmtId="0" fontId="15" fillId="0" borderId="6" xfId="0" applyFont="1" applyFill="1" applyBorder="1" applyAlignment="1">
      <alignment wrapText="1"/>
    </xf>
    <xf numFmtId="0" fontId="9" fillId="6" borderId="6" xfId="0" applyFont="1" applyFill="1" applyBorder="1" applyAlignment="1">
      <alignment horizontal="center" wrapText="1"/>
    </xf>
    <xf numFmtId="0" fontId="9" fillId="6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9" fillId="4" borderId="6" xfId="0" applyFont="1" applyFill="1" applyBorder="1" applyAlignment="1">
      <alignment wrapText="1"/>
    </xf>
    <xf numFmtId="0" fontId="13" fillId="0" borderId="12" xfId="0" applyFont="1" applyFill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 wrapText="1"/>
    </xf>
    <xf numFmtId="0" fontId="9" fillId="4" borderId="6" xfId="0" applyFont="1" applyFill="1" applyBorder="1" applyAlignment="1">
      <alignment horizontal="center" wrapText="1"/>
    </xf>
    <xf numFmtId="0" fontId="15" fillId="0" borderId="0" xfId="0" applyFont="1" applyFill="1" applyAlignment="1">
      <alignment wrapText="1"/>
    </xf>
    <xf numFmtId="0" fontId="15" fillId="0" borderId="0" xfId="0" applyFont="1" applyAlignment="1">
      <alignment wrapText="1"/>
    </xf>
    <xf numFmtId="4" fontId="10" fillId="5" borderId="10" xfId="0" quotePrefix="1" applyNumberFormat="1" applyFont="1" applyFill="1" applyBorder="1" applyAlignment="1">
      <alignment horizontal="center" vertical="center" wrapText="1"/>
    </xf>
    <xf numFmtId="4" fontId="18" fillId="2" borderId="10" xfId="0" applyNumberFormat="1" applyFont="1" applyFill="1" applyBorder="1" applyAlignment="1">
      <alignment horizontal="center" wrapText="1"/>
    </xf>
    <xf numFmtId="4" fontId="18" fillId="2" borderId="11" xfId="0" applyNumberFormat="1" applyFont="1" applyFill="1" applyBorder="1" applyAlignment="1">
      <alignment horizontal="center" wrapText="1"/>
    </xf>
    <xf numFmtId="4" fontId="18" fillId="5" borderId="10" xfId="0" applyNumberFormat="1" applyFont="1" applyFill="1" applyBorder="1" applyAlignment="1">
      <alignment horizontal="center" vertical="center" wrapText="1"/>
    </xf>
    <xf numFmtId="4" fontId="19" fillId="7" borderId="1" xfId="0" applyNumberFormat="1" applyFont="1" applyFill="1" applyBorder="1" applyAlignment="1">
      <alignment horizontal="center" vertical="center" wrapText="1"/>
    </xf>
    <xf numFmtId="4" fontId="18" fillId="4" borderId="10" xfId="0" applyNumberFormat="1" applyFont="1" applyFill="1" applyBorder="1" applyAlignment="1">
      <alignment horizontal="center" wrapText="1"/>
    </xf>
    <xf numFmtId="4" fontId="18" fillId="4" borderId="5" xfId="0" applyNumberFormat="1" applyFont="1" applyFill="1" applyBorder="1" applyAlignment="1">
      <alignment horizontal="center" wrapText="1"/>
    </xf>
    <xf numFmtId="4" fontId="18" fillId="5" borderId="10" xfId="0" applyNumberFormat="1" applyFont="1" applyFill="1" applyBorder="1" applyAlignment="1">
      <alignment horizontal="center" wrapText="1"/>
    </xf>
    <xf numFmtId="4" fontId="19" fillId="7" borderId="5" xfId="0" applyNumberFormat="1" applyFont="1" applyFill="1" applyBorder="1" applyAlignment="1">
      <alignment horizontal="center" vertical="center" wrapText="1"/>
    </xf>
    <xf numFmtId="4" fontId="18" fillId="6" borderId="10" xfId="0" applyNumberFormat="1" applyFont="1" applyFill="1" applyBorder="1" applyAlignment="1">
      <alignment horizontal="center" wrapText="1"/>
    </xf>
    <xf numFmtId="4" fontId="18" fillId="6" borderId="5" xfId="0" applyNumberFormat="1" applyFont="1" applyFill="1" applyBorder="1" applyAlignment="1">
      <alignment horizontal="center" wrapText="1"/>
    </xf>
    <xf numFmtId="4" fontId="18" fillId="5" borderId="1" xfId="0" applyNumberFormat="1" applyFont="1" applyFill="1" applyBorder="1" applyAlignment="1">
      <alignment horizontal="center" vertical="center" wrapText="1"/>
    </xf>
    <xf numFmtId="4" fontId="19" fillId="7" borderId="3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4" fontId="19" fillId="7" borderId="2" xfId="0" applyNumberFormat="1" applyFont="1" applyFill="1" applyBorder="1" applyAlignment="1">
      <alignment horizontal="center" vertical="center" wrapText="1"/>
    </xf>
    <xf numFmtId="4" fontId="20" fillId="7" borderId="1" xfId="0" applyNumberFormat="1" applyFont="1" applyFill="1" applyBorder="1" applyAlignment="1">
      <alignment horizontal="center" wrapText="1"/>
    </xf>
    <xf numFmtId="4" fontId="19" fillId="7" borderId="1" xfId="0" applyNumberFormat="1" applyFont="1" applyFill="1" applyBorder="1" applyAlignment="1">
      <alignment horizontal="center" wrapText="1"/>
    </xf>
    <xf numFmtId="4" fontId="19" fillId="6" borderId="5" xfId="0" applyNumberFormat="1" applyFont="1" applyFill="1" applyBorder="1" applyAlignment="1">
      <alignment horizontal="center" wrapText="1"/>
    </xf>
    <xf numFmtId="0" fontId="13" fillId="0" borderId="6" xfId="0" applyFont="1" applyFill="1" applyBorder="1" applyAlignment="1">
      <alignment vertical="center" wrapText="1"/>
    </xf>
    <xf numFmtId="0" fontId="9" fillId="8" borderId="12" xfId="0" applyFont="1" applyFill="1" applyBorder="1" applyAlignment="1">
      <alignment horizontal="center" vertical="center" wrapText="1"/>
    </xf>
    <xf numFmtId="4" fontId="11" fillId="8" borderId="14" xfId="0" applyNumberFormat="1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vertical="center" wrapText="1"/>
    </xf>
    <xf numFmtId="4" fontId="21" fillId="8" borderId="5" xfId="0" applyNumberFormat="1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66"/>
      <color rgb="FFFFCC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B219"/>
  <sheetViews>
    <sheetView tabSelected="1" zoomScale="30" zoomScaleNormal="30" zoomScaleSheetLayoutView="40" workbookViewId="0">
      <pane ySplit="1" topLeftCell="A2" activePane="bottomLeft" state="frozen"/>
      <selection pane="bottomLeft" activeCell="C1" sqref="C1"/>
    </sheetView>
  </sheetViews>
  <sheetFormatPr defaultColWidth="9.1796875" defaultRowHeight="30.5" x14ac:dyDescent="0.65"/>
  <cols>
    <col min="1" max="1" width="65" style="79" customWidth="1"/>
    <col min="2" max="2" width="32" style="64" customWidth="1"/>
    <col min="3" max="3" width="29.54296875" style="41" customWidth="1"/>
    <col min="4" max="4" width="9.1796875" style="30" customWidth="1"/>
    <col min="5" max="33" width="9.1796875" style="30"/>
    <col min="34" max="106" width="9.1796875" style="31"/>
    <col min="107" max="16384" width="9.1796875" style="32"/>
  </cols>
  <sheetData>
    <row r="1" spans="1:106" ht="104.5" customHeight="1" thickBot="1" x14ac:dyDescent="0.35">
      <c r="A1" s="106" t="s">
        <v>77</v>
      </c>
      <c r="B1" s="107"/>
      <c r="C1" s="103" t="s">
        <v>54</v>
      </c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</row>
    <row r="2" spans="1:106" s="46" customFormat="1" ht="34.5" x14ac:dyDescent="0.65">
      <c r="A2" s="44" t="s">
        <v>35</v>
      </c>
      <c r="B2" s="81">
        <f>SUM(C2:C2)</f>
        <v>160957.64000000001</v>
      </c>
      <c r="C2" s="82">
        <f t="shared" ref="C2" si="0">C3+C4+C10+C29+C32+C35+C37+C52+C55</f>
        <v>160957.64000000001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</row>
    <row r="3" spans="1:106" s="33" customFormat="1" ht="36" customHeight="1" x14ac:dyDescent="0.3">
      <c r="A3" s="70" t="s">
        <v>40</v>
      </c>
      <c r="B3" s="83">
        <f>SUM(C3:C3)</f>
        <v>145362.45000000001</v>
      </c>
      <c r="C3" s="84">
        <f>47873.03+97489.42</f>
        <v>145362.45000000001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</row>
    <row r="4" spans="1:106" s="34" customFormat="1" ht="34.5" x14ac:dyDescent="0.65">
      <c r="A4" s="71" t="s">
        <v>38</v>
      </c>
      <c r="B4" s="85">
        <f>SUM(C4:C4)</f>
        <v>4613.59</v>
      </c>
      <c r="C4" s="86">
        <f>SUM(C5:C9)</f>
        <v>4613.59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</row>
    <row r="5" spans="1:106" s="33" customFormat="1" ht="34" customHeight="1" x14ac:dyDescent="0.65">
      <c r="A5" s="65" t="s">
        <v>64</v>
      </c>
      <c r="B5" s="87">
        <f>SUM(C5:C5)</f>
        <v>3323.67</v>
      </c>
      <c r="C5" s="84">
        <f>3323.67</f>
        <v>3323.67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</row>
    <row r="6" spans="1:106" s="33" customFormat="1" ht="35.5" x14ac:dyDescent="0.65">
      <c r="A6" s="67" t="s">
        <v>65</v>
      </c>
      <c r="B6" s="87">
        <f>SUM(C6:C6)</f>
        <v>1289.92</v>
      </c>
      <c r="C6" s="84">
        <f>311.42+978.5</f>
        <v>1289.92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</row>
    <row r="7" spans="1:106" s="33" customFormat="1" ht="35.5" x14ac:dyDescent="0.65">
      <c r="A7" s="67" t="s">
        <v>66</v>
      </c>
      <c r="B7" s="87">
        <f>SUM(C7:C7)</f>
        <v>0</v>
      </c>
      <c r="C7" s="84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</row>
    <row r="8" spans="1:106" s="33" customFormat="1" ht="35" customHeight="1" x14ac:dyDescent="0.65">
      <c r="A8" s="65" t="s">
        <v>36</v>
      </c>
      <c r="B8" s="87">
        <f>SUM(C8:C8)</f>
        <v>0</v>
      </c>
      <c r="C8" s="84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</row>
    <row r="9" spans="1:106" s="33" customFormat="1" ht="43" customHeight="1" x14ac:dyDescent="0.65">
      <c r="A9" s="65" t="s">
        <v>53</v>
      </c>
      <c r="B9" s="87">
        <f>SUM(C9:C9)</f>
        <v>0</v>
      </c>
      <c r="C9" s="88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</row>
    <row r="10" spans="1:106" s="43" customFormat="1" ht="34.5" x14ac:dyDescent="0.65">
      <c r="A10" s="66" t="s">
        <v>39</v>
      </c>
      <c r="B10" s="89">
        <f>SUM(C10:C10)</f>
        <v>7924.6</v>
      </c>
      <c r="C10" s="90">
        <f t="shared" ref="C10" si="1">SUM(C11:C28)</f>
        <v>7924.6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</row>
    <row r="11" spans="1:106" s="33" customFormat="1" ht="51" x14ac:dyDescent="0.3">
      <c r="A11" s="104" t="s">
        <v>78</v>
      </c>
      <c r="B11" s="91">
        <f>SUM(C11:C11)</f>
        <v>0</v>
      </c>
      <c r="C11" s="84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</row>
    <row r="12" spans="1:106" s="33" customFormat="1" ht="35.5" x14ac:dyDescent="0.3">
      <c r="A12" s="104" t="s">
        <v>79</v>
      </c>
      <c r="B12" s="91">
        <f>SUM(C12:C12)</f>
        <v>0</v>
      </c>
      <c r="C12" s="84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</row>
    <row r="13" spans="1:106" s="33" customFormat="1" ht="52.5" customHeight="1" x14ac:dyDescent="0.3">
      <c r="A13" s="104" t="s">
        <v>42</v>
      </c>
      <c r="B13" s="91">
        <f>SUM(C13:C13)</f>
        <v>1056</v>
      </c>
      <c r="C13" s="84">
        <v>1056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</row>
    <row r="14" spans="1:106" s="33" customFormat="1" ht="48" customHeight="1" x14ac:dyDescent="0.3">
      <c r="A14" s="104" t="s">
        <v>34</v>
      </c>
      <c r="B14" s="91">
        <f>SUM(C14:C14)</f>
        <v>777.6</v>
      </c>
      <c r="C14" s="84">
        <v>777.6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</row>
    <row r="15" spans="1:106" s="33" customFormat="1" ht="117.5" customHeight="1" x14ac:dyDescent="0.3">
      <c r="A15" s="100" t="s">
        <v>72</v>
      </c>
      <c r="B15" s="91">
        <f>SUM(C15:C15)</f>
        <v>0</v>
      </c>
      <c r="C15" s="84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</row>
    <row r="16" spans="1:106" s="33" customFormat="1" ht="212" customHeight="1" x14ac:dyDescent="0.3">
      <c r="A16" s="72" t="s">
        <v>61</v>
      </c>
      <c r="B16" s="91">
        <f>SUM(C16:C16)</f>
        <v>0</v>
      </c>
      <c r="C16" s="92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</row>
    <row r="17" spans="1:106" s="33" customFormat="1" ht="67" customHeight="1" x14ac:dyDescent="0.3">
      <c r="A17" s="72" t="s">
        <v>63</v>
      </c>
      <c r="B17" s="91">
        <f>SUM(C17:C17)</f>
        <v>0</v>
      </c>
      <c r="C17" s="92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</row>
    <row r="18" spans="1:106" s="33" customFormat="1" ht="78" x14ac:dyDescent="0.3">
      <c r="A18" s="72" t="s">
        <v>45</v>
      </c>
      <c r="B18" s="91">
        <f>SUM(C18:C18)</f>
        <v>0</v>
      </c>
      <c r="C18" s="92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</row>
    <row r="19" spans="1:106" s="33" customFormat="1" ht="78" x14ac:dyDescent="0.3">
      <c r="A19" s="72" t="s">
        <v>62</v>
      </c>
      <c r="B19" s="91">
        <f>SUM(C19:C19)</f>
        <v>0</v>
      </c>
      <c r="C19" s="92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</row>
    <row r="20" spans="1:106" s="33" customFormat="1" ht="52" x14ac:dyDescent="0.3">
      <c r="A20" s="72" t="s">
        <v>46</v>
      </c>
      <c r="B20" s="91">
        <f>SUM(C20:C20)</f>
        <v>3000</v>
      </c>
      <c r="C20" s="92">
        <v>3000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</row>
    <row r="21" spans="1:106" s="33" customFormat="1" ht="56" customHeight="1" x14ac:dyDescent="0.3">
      <c r="A21" s="73" t="s">
        <v>55</v>
      </c>
      <c r="B21" s="91">
        <f>SUM(C21:C21)</f>
        <v>700</v>
      </c>
      <c r="C21" s="92">
        <v>700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</row>
    <row r="22" spans="1:106" s="36" customFormat="1" ht="102" x14ac:dyDescent="0.35">
      <c r="A22" s="74" t="s">
        <v>47</v>
      </c>
      <c r="B22" s="93">
        <f>SUM(C22:C22)</f>
        <v>0</v>
      </c>
      <c r="C22" s="94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</row>
    <row r="23" spans="1:106" s="38" customFormat="1" ht="76.5" x14ac:dyDescent="0.35">
      <c r="A23" s="75" t="s">
        <v>48</v>
      </c>
      <c r="B23" s="93">
        <f>SUM(C23:C23)</f>
        <v>0</v>
      </c>
      <c r="C23" s="95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</row>
    <row r="24" spans="1:106" s="33" customFormat="1" ht="35.5" x14ac:dyDescent="0.3">
      <c r="A24" s="76" t="s">
        <v>83</v>
      </c>
      <c r="B24" s="91">
        <f>SUM(C24:C24)</f>
        <v>2391</v>
      </c>
      <c r="C24" s="96">
        <f>2391</f>
        <v>2391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</row>
    <row r="25" spans="1:106" s="33" customFormat="1" ht="76.5" x14ac:dyDescent="0.55000000000000004">
      <c r="A25" s="65" t="s">
        <v>59</v>
      </c>
      <c r="B25" s="91">
        <f>SUM(C25:C25)</f>
        <v>0</v>
      </c>
      <c r="C25" s="84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</row>
    <row r="26" spans="1:106" s="33" customFormat="1" ht="51" x14ac:dyDescent="0.55000000000000004">
      <c r="A26" s="65" t="s">
        <v>80</v>
      </c>
      <c r="B26" s="91">
        <f>SUM(C26:C26)</f>
        <v>0</v>
      </c>
      <c r="C26" s="84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</row>
    <row r="27" spans="1:106" s="33" customFormat="1" ht="76.5" x14ac:dyDescent="0.55000000000000004">
      <c r="A27" s="65" t="s">
        <v>58</v>
      </c>
      <c r="B27" s="91">
        <f>SUM(C27:C27)</f>
        <v>0</v>
      </c>
      <c r="C27" s="84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</row>
    <row r="28" spans="1:106" s="33" customFormat="1" ht="76.5" customHeight="1" x14ac:dyDescent="0.75">
      <c r="A28" s="65" t="s">
        <v>80</v>
      </c>
      <c r="B28" s="91">
        <f>SUM(C28:C28)</f>
        <v>0</v>
      </c>
      <c r="C28" s="97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</row>
    <row r="29" spans="1:106" s="40" customFormat="1" x14ac:dyDescent="0.65">
      <c r="A29" s="69">
        <v>2800</v>
      </c>
      <c r="B29" s="53">
        <f>SUM(C29:C29)</f>
        <v>0</v>
      </c>
      <c r="C29" s="55">
        <f t="shared" ref="C29" si="2">C30+C31</f>
        <v>0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</row>
    <row r="30" spans="1:106" s="33" customFormat="1" ht="85.5" customHeight="1" x14ac:dyDescent="0.65">
      <c r="A30" s="65" t="s">
        <v>71</v>
      </c>
      <c r="B30" s="50">
        <f>SUM(C30:C30)</f>
        <v>0</v>
      </c>
      <c r="C30" s="52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</row>
    <row r="31" spans="1:106" s="33" customFormat="1" x14ac:dyDescent="0.65">
      <c r="A31" s="65"/>
      <c r="B31" s="50"/>
      <c r="C31" s="56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</row>
    <row r="32" spans="1:106" s="33" customFormat="1" x14ac:dyDescent="0.65">
      <c r="A32" s="68">
        <v>2280</v>
      </c>
      <c r="B32" s="53">
        <f>SUM(C32:C32)</f>
        <v>2750</v>
      </c>
      <c r="C32" s="57">
        <f t="shared" ref="C32" si="3">C33+C34</f>
        <v>2750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</row>
    <row r="33" spans="1:106" s="33" customFormat="1" x14ac:dyDescent="0.65">
      <c r="A33" s="65" t="s">
        <v>84</v>
      </c>
      <c r="B33" s="50">
        <f>SUM(C33:C33)</f>
        <v>0</v>
      </c>
      <c r="C33" s="52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</row>
    <row r="34" spans="1:106" s="33" customFormat="1" ht="52" x14ac:dyDescent="0.65">
      <c r="A34" s="65" t="s">
        <v>49</v>
      </c>
      <c r="B34" s="58">
        <f>SUM(C34:C34)</f>
        <v>2750</v>
      </c>
      <c r="C34" s="59">
        <v>2750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</row>
    <row r="35" spans="1:106" s="33" customFormat="1" ht="35.5" x14ac:dyDescent="0.75">
      <c r="A35" s="68">
        <v>2230</v>
      </c>
      <c r="B35" s="53">
        <f>SUM(C35:C35)</f>
        <v>0</v>
      </c>
      <c r="C35" s="99">
        <f t="shared" ref="C35" si="4">C36</f>
        <v>0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</row>
    <row r="36" spans="1:106" s="33" customFormat="1" ht="28.5" customHeight="1" x14ac:dyDescent="0.55000000000000004">
      <c r="A36" s="65" t="s">
        <v>44</v>
      </c>
      <c r="B36" s="48">
        <f>SUM(C36:C36)</f>
        <v>0</v>
      </c>
      <c r="C36" s="84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</row>
    <row r="37" spans="1:106" s="42" customFormat="1" ht="30" x14ac:dyDescent="0.6">
      <c r="A37" s="66" t="s">
        <v>37</v>
      </c>
      <c r="B37" s="53">
        <f>SUM(C37:C37)</f>
        <v>307</v>
      </c>
      <c r="C37" s="54">
        <f t="shared" ref="C37" si="5">SUM(C38:C51)</f>
        <v>307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</row>
    <row r="38" spans="1:106" s="33" customFormat="1" ht="35.5" x14ac:dyDescent="0.75">
      <c r="A38" s="70" t="s">
        <v>81</v>
      </c>
      <c r="B38" s="48">
        <f>SUM(C38:C38)</f>
        <v>0</v>
      </c>
      <c r="C38" s="98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</row>
    <row r="39" spans="1:106" s="33" customFormat="1" ht="35.5" x14ac:dyDescent="0.75">
      <c r="A39" s="70" t="s">
        <v>82</v>
      </c>
      <c r="B39" s="50">
        <f>SUM(C39:C39)</f>
        <v>100</v>
      </c>
      <c r="C39" s="97">
        <v>100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</row>
    <row r="40" spans="1:106" s="33" customFormat="1" ht="35.5" x14ac:dyDescent="0.75">
      <c r="A40" s="70" t="s">
        <v>57</v>
      </c>
      <c r="B40" s="50">
        <f>SUM(C40:C40)</f>
        <v>207</v>
      </c>
      <c r="C40" s="98">
        <v>207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</row>
    <row r="41" spans="1:106" s="33" customFormat="1" ht="35.5" x14ac:dyDescent="0.75">
      <c r="A41" s="70" t="s">
        <v>73</v>
      </c>
      <c r="B41" s="50">
        <f>SUM(C41:C41)</f>
        <v>0</v>
      </c>
      <c r="C41" s="98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</row>
    <row r="42" spans="1:106" s="33" customFormat="1" ht="35.5" x14ac:dyDescent="0.75">
      <c r="A42" s="70" t="s">
        <v>67</v>
      </c>
      <c r="B42" s="50">
        <f>SUM(C42:C42)</f>
        <v>0</v>
      </c>
      <c r="C42" s="98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</row>
    <row r="43" spans="1:106" s="33" customFormat="1" ht="35.5" x14ac:dyDescent="0.75">
      <c r="A43" s="70" t="s">
        <v>60</v>
      </c>
      <c r="B43" s="50">
        <f>SUM(C43:C43)</f>
        <v>0</v>
      </c>
      <c r="C43" s="98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</row>
    <row r="44" spans="1:106" s="33" customFormat="1" ht="51" x14ac:dyDescent="0.75">
      <c r="A44" s="70" t="s">
        <v>68</v>
      </c>
      <c r="B44" s="80">
        <f>SUM(C44:C44)</f>
        <v>0</v>
      </c>
      <c r="C44" s="98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</row>
    <row r="45" spans="1:106" s="33" customFormat="1" ht="29.5" customHeight="1" x14ac:dyDescent="0.75">
      <c r="A45" s="70" t="s">
        <v>56</v>
      </c>
      <c r="B45" s="50">
        <f>SUM(C45:C45)</f>
        <v>0</v>
      </c>
      <c r="C45" s="97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</row>
    <row r="46" spans="1:106" s="33" customFormat="1" ht="35.5" x14ac:dyDescent="0.75">
      <c r="A46" s="104" t="s">
        <v>76</v>
      </c>
      <c r="B46" s="50">
        <f>SUM(C46:C46)</f>
        <v>0</v>
      </c>
      <c r="C46" s="98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</row>
    <row r="47" spans="1:106" s="33" customFormat="1" ht="35.5" x14ac:dyDescent="0.75">
      <c r="A47" s="70" t="s">
        <v>75</v>
      </c>
      <c r="B47" s="50">
        <f>SUM(C47:C47)</f>
        <v>0</v>
      </c>
      <c r="C47" s="98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</row>
    <row r="48" spans="1:106" s="33" customFormat="1" ht="35.5" x14ac:dyDescent="0.75">
      <c r="A48" s="70" t="s">
        <v>74</v>
      </c>
      <c r="B48" s="50">
        <f>SUM(C48:C48)</f>
        <v>0</v>
      </c>
      <c r="C48" s="98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</row>
    <row r="49" spans="1:106" s="33" customFormat="1" ht="35.5" x14ac:dyDescent="0.75">
      <c r="A49" s="104" t="s">
        <v>70</v>
      </c>
      <c r="B49" s="50">
        <f>SUM(C49:C49)</f>
        <v>0</v>
      </c>
      <c r="C49" s="98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</row>
    <row r="50" spans="1:106" s="33" customFormat="1" ht="35.5" x14ac:dyDescent="0.75">
      <c r="A50" s="104" t="s">
        <v>69</v>
      </c>
      <c r="B50" s="50">
        <f>SUM(C50:C50)</f>
        <v>0</v>
      </c>
      <c r="C50" s="98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</row>
    <row r="51" spans="1:106" s="33" customFormat="1" ht="51" x14ac:dyDescent="0.75">
      <c r="A51" s="70" t="s">
        <v>51</v>
      </c>
      <c r="B51" s="50">
        <f>SUM(C51:C51)</f>
        <v>0</v>
      </c>
      <c r="C51" s="98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</row>
    <row r="52" spans="1:106" s="33" customFormat="1" x14ac:dyDescent="0.65">
      <c r="A52" s="77">
        <v>2220</v>
      </c>
      <c r="B52" s="49">
        <f>SUM(C52:C52)</f>
        <v>0</v>
      </c>
      <c r="C52" s="60">
        <f t="shared" ref="C52" si="6">SUM(C53:C54)</f>
        <v>0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</row>
    <row r="53" spans="1:106" s="33" customFormat="1" x14ac:dyDescent="0.65">
      <c r="A53" s="70" t="s">
        <v>41</v>
      </c>
      <c r="B53" s="50">
        <f>SUM(C53:C53)</f>
        <v>0</v>
      </c>
      <c r="C53" s="5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</row>
    <row r="54" spans="1:106" s="33" customFormat="1" x14ac:dyDescent="0.65">
      <c r="A54" s="65"/>
      <c r="B54" s="50">
        <f>SUM(C54:C54)</f>
        <v>0</v>
      </c>
      <c r="C54" s="52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</row>
    <row r="55" spans="1:106" s="42" customFormat="1" x14ac:dyDescent="0.65">
      <c r="A55" s="66" t="s">
        <v>43</v>
      </c>
      <c r="B55" s="53">
        <f>SUM(C55:C55)</f>
        <v>0</v>
      </c>
      <c r="C55" s="55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</row>
    <row r="56" spans="1:106" s="42" customFormat="1" ht="76.5" customHeight="1" x14ac:dyDescent="0.3">
      <c r="A56" s="101" t="s">
        <v>50</v>
      </c>
      <c r="B56" s="62">
        <f>SUM(C56:C56)</f>
        <v>0</v>
      </c>
      <c r="C56" s="61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</row>
    <row r="57" spans="1:106" s="42" customFormat="1" ht="74" customHeight="1" x14ac:dyDescent="0.3">
      <c r="A57" s="101" t="s">
        <v>52</v>
      </c>
      <c r="B57" s="102">
        <f>SUM(C57:C57)</f>
        <v>0</v>
      </c>
      <c r="C57" s="105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</row>
    <row r="58" spans="1:106" s="31" customFormat="1" x14ac:dyDescent="0.65">
      <c r="A58" s="78"/>
      <c r="B58" s="63"/>
      <c r="C58" s="35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</row>
    <row r="59" spans="1:106" s="31" customFormat="1" x14ac:dyDescent="0.65">
      <c r="A59" s="78"/>
      <c r="B59" s="63"/>
      <c r="C59" s="35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</row>
    <row r="60" spans="1:106" s="31" customFormat="1" x14ac:dyDescent="0.65">
      <c r="A60" s="78"/>
      <c r="B60" s="63"/>
      <c r="C60" s="35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</row>
    <row r="61" spans="1:106" s="31" customFormat="1" x14ac:dyDescent="0.65">
      <c r="A61" s="78"/>
      <c r="B61" s="63"/>
      <c r="C61" s="35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</row>
    <row r="62" spans="1:106" s="31" customFormat="1" x14ac:dyDescent="0.65">
      <c r="A62" s="78"/>
      <c r="B62" s="63"/>
      <c r="C62" s="35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</row>
    <row r="63" spans="1:106" s="31" customFormat="1" x14ac:dyDescent="0.65">
      <c r="A63" s="78"/>
      <c r="B63" s="63"/>
      <c r="C63" s="35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</row>
    <row r="64" spans="1:106" s="31" customFormat="1" x14ac:dyDescent="0.65">
      <c r="A64" s="78"/>
      <c r="B64" s="63"/>
      <c r="C64" s="35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</row>
    <row r="65" spans="1:33" s="31" customFormat="1" x14ac:dyDescent="0.65">
      <c r="A65" s="78"/>
      <c r="B65" s="63"/>
      <c r="C65" s="35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</row>
    <row r="66" spans="1:33" s="31" customFormat="1" x14ac:dyDescent="0.65">
      <c r="A66" s="78"/>
      <c r="B66" s="63"/>
      <c r="C66" s="35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</row>
    <row r="67" spans="1:33" s="31" customFormat="1" x14ac:dyDescent="0.65">
      <c r="A67" s="78"/>
      <c r="B67" s="63"/>
      <c r="C67" s="35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</row>
    <row r="68" spans="1:33" s="31" customFormat="1" x14ac:dyDescent="0.65">
      <c r="A68" s="78"/>
      <c r="B68" s="63"/>
      <c r="C68" s="35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</row>
    <row r="69" spans="1:33" s="31" customFormat="1" x14ac:dyDescent="0.65">
      <c r="A69" s="78"/>
      <c r="B69" s="63"/>
      <c r="C69" s="35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</row>
    <row r="70" spans="1:33" s="31" customFormat="1" x14ac:dyDescent="0.65">
      <c r="A70" s="78"/>
      <c r="B70" s="63"/>
      <c r="C70" s="35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</row>
    <row r="71" spans="1:33" s="31" customFormat="1" x14ac:dyDescent="0.65">
      <c r="A71" s="78"/>
      <c r="B71" s="63"/>
      <c r="C71" s="35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</row>
    <row r="72" spans="1:33" s="31" customFormat="1" x14ac:dyDescent="0.65">
      <c r="A72" s="78"/>
      <c r="B72" s="63"/>
      <c r="C72" s="35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</row>
    <row r="73" spans="1:33" s="31" customFormat="1" x14ac:dyDescent="0.65">
      <c r="A73" s="78"/>
      <c r="B73" s="63"/>
      <c r="C73" s="35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</row>
    <row r="74" spans="1:33" s="31" customFormat="1" x14ac:dyDescent="0.65">
      <c r="A74" s="78"/>
      <c r="B74" s="63"/>
      <c r="C74" s="35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</row>
    <row r="75" spans="1:33" s="31" customFormat="1" x14ac:dyDescent="0.65">
      <c r="A75" s="78"/>
      <c r="B75" s="63"/>
      <c r="C75" s="35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</row>
    <row r="76" spans="1:33" s="31" customFormat="1" x14ac:dyDescent="0.65">
      <c r="A76" s="78"/>
      <c r="B76" s="63"/>
      <c r="C76" s="35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</row>
    <row r="77" spans="1:33" s="31" customFormat="1" x14ac:dyDescent="0.65">
      <c r="A77" s="78"/>
      <c r="B77" s="63"/>
      <c r="C77" s="35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</row>
    <row r="78" spans="1:33" s="31" customFormat="1" x14ac:dyDescent="0.65">
      <c r="A78" s="78"/>
      <c r="B78" s="63"/>
      <c r="C78" s="35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</row>
    <row r="79" spans="1:33" s="31" customFormat="1" x14ac:dyDescent="0.65">
      <c r="A79" s="78"/>
      <c r="B79" s="63"/>
      <c r="C79" s="35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</row>
    <row r="80" spans="1:33" s="31" customFormat="1" x14ac:dyDescent="0.65">
      <c r="A80" s="78"/>
      <c r="B80" s="63"/>
      <c r="C80" s="35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</row>
    <row r="81" spans="1:33" s="31" customFormat="1" x14ac:dyDescent="0.65">
      <c r="A81" s="78"/>
      <c r="B81" s="63"/>
      <c r="C81" s="35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</row>
    <row r="82" spans="1:33" s="31" customFormat="1" x14ac:dyDescent="0.65">
      <c r="A82" s="78"/>
      <c r="B82" s="63"/>
      <c r="C82" s="35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</row>
    <row r="83" spans="1:33" s="31" customFormat="1" x14ac:dyDescent="0.65">
      <c r="A83" s="78"/>
      <c r="B83" s="63"/>
      <c r="C83" s="35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</row>
    <row r="84" spans="1:33" s="31" customFormat="1" x14ac:dyDescent="0.65">
      <c r="A84" s="78"/>
      <c r="B84" s="63"/>
      <c r="C84" s="35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</row>
    <row r="85" spans="1:33" s="31" customFormat="1" x14ac:dyDescent="0.65">
      <c r="A85" s="78"/>
      <c r="B85" s="63"/>
      <c r="C85" s="35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</row>
    <row r="86" spans="1:33" s="31" customFormat="1" x14ac:dyDescent="0.65">
      <c r="A86" s="78"/>
      <c r="B86" s="63"/>
      <c r="C86" s="35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</row>
    <row r="87" spans="1:33" s="31" customFormat="1" x14ac:dyDescent="0.65">
      <c r="A87" s="78"/>
      <c r="B87" s="63"/>
      <c r="C87" s="35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</row>
    <row r="88" spans="1:33" s="31" customFormat="1" x14ac:dyDescent="0.65">
      <c r="A88" s="78"/>
      <c r="B88" s="63"/>
      <c r="C88" s="35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</row>
    <row r="89" spans="1:33" s="31" customFormat="1" x14ac:dyDescent="0.65">
      <c r="A89" s="78"/>
      <c r="B89" s="63"/>
      <c r="C89" s="35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</row>
    <row r="90" spans="1:33" s="31" customFormat="1" x14ac:dyDescent="0.65">
      <c r="A90" s="78"/>
      <c r="B90" s="63"/>
      <c r="C90" s="35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</row>
    <row r="91" spans="1:33" s="31" customFormat="1" x14ac:dyDescent="0.65">
      <c r="A91" s="78"/>
      <c r="B91" s="63"/>
      <c r="C91" s="35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</row>
    <row r="92" spans="1:33" s="31" customFormat="1" x14ac:dyDescent="0.65">
      <c r="A92" s="78"/>
      <c r="B92" s="63"/>
      <c r="C92" s="35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</row>
    <row r="93" spans="1:33" s="31" customFormat="1" x14ac:dyDescent="0.65">
      <c r="A93" s="78"/>
      <c r="B93" s="63"/>
      <c r="C93" s="35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</row>
    <row r="94" spans="1:33" s="31" customFormat="1" x14ac:dyDescent="0.65">
      <c r="A94" s="78"/>
      <c r="B94" s="63"/>
      <c r="C94" s="35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</row>
    <row r="95" spans="1:33" s="31" customFormat="1" x14ac:dyDescent="0.65">
      <c r="A95" s="78"/>
      <c r="B95" s="63"/>
      <c r="C95" s="35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</row>
    <row r="96" spans="1:33" s="31" customFormat="1" x14ac:dyDescent="0.65">
      <c r="A96" s="78"/>
      <c r="B96" s="63"/>
      <c r="C96" s="35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</row>
    <row r="97" spans="1:33" s="31" customFormat="1" x14ac:dyDescent="0.65">
      <c r="A97" s="78"/>
      <c r="B97" s="63"/>
      <c r="C97" s="35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</row>
    <row r="98" spans="1:33" s="31" customFormat="1" x14ac:dyDescent="0.65">
      <c r="A98" s="78"/>
      <c r="B98" s="63"/>
      <c r="C98" s="35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</row>
    <row r="99" spans="1:33" s="31" customFormat="1" x14ac:dyDescent="0.65">
      <c r="A99" s="78"/>
      <c r="B99" s="63"/>
      <c r="C99" s="35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</row>
    <row r="100" spans="1:33" s="31" customFormat="1" x14ac:dyDescent="0.65">
      <c r="A100" s="78"/>
      <c r="B100" s="63"/>
      <c r="C100" s="35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</row>
    <row r="101" spans="1:33" s="31" customFormat="1" x14ac:dyDescent="0.65">
      <c r="A101" s="78"/>
      <c r="B101" s="63"/>
      <c r="C101" s="35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</row>
    <row r="102" spans="1:33" s="31" customFormat="1" x14ac:dyDescent="0.65">
      <c r="A102" s="78"/>
      <c r="B102" s="63"/>
      <c r="C102" s="35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</row>
    <row r="103" spans="1:33" s="31" customFormat="1" x14ac:dyDescent="0.65">
      <c r="A103" s="78"/>
      <c r="B103" s="63"/>
      <c r="C103" s="35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</row>
    <row r="104" spans="1:33" s="31" customFormat="1" x14ac:dyDescent="0.65">
      <c r="A104" s="78"/>
      <c r="B104" s="63"/>
      <c r="C104" s="35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</row>
    <row r="105" spans="1:33" s="31" customFormat="1" x14ac:dyDescent="0.65">
      <c r="A105" s="78"/>
      <c r="B105" s="63"/>
      <c r="C105" s="35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</row>
    <row r="106" spans="1:33" s="31" customFormat="1" x14ac:dyDescent="0.65">
      <c r="A106" s="78"/>
      <c r="B106" s="63"/>
      <c r="C106" s="35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</row>
    <row r="107" spans="1:33" s="31" customFormat="1" x14ac:dyDescent="0.65">
      <c r="A107" s="78"/>
      <c r="B107" s="63"/>
      <c r="C107" s="35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</row>
    <row r="108" spans="1:33" s="31" customFormat="1" x14ac:dyDescent="0.65">
      <c r="A108" s="78"/>
      <c r="B108" s="63"/>
      <c r="C108" s="35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</row>
    <row r="109" spans="1:33" s="31" customFormat="1" x14ac:dyDescent="0.65">
      <c r="A109" s="78"/>
      <c r="B109" s="63"/>
      <c r="C109" s="35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</row>
    <row r="110" spans="1:33" s="31" customFormat="1" x14ac:dyDescent="0.65">
      <c r="A110" s="78"/>
      <c r="B110" s="63"/>
      <c r="C110" s="35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</row>
    <row r="111" spans="1:33" s="31" customFormat="1" x14ac:dyDescent="0.65">
      <c r="A111" s="78"/>
      <c r="B111" s="63"/>
      <c r="C111" s="35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</row>
    <row r="112" spans="1:33" s="31" customFormat="1" x14ac:dyDescent="0.65">
      <c r="A112" s="78"/>
      <c r="B112" s="63"/>
      <c r="C112" s="35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</row>
    <row r="113" spans="1:33" s="31" customFormat="1" x14ac:dyDescent="0.65">
      <c r="A113" s="78"/>
      <c r="B113" s="63"/>
      <c r="C113" s="35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</row>
    <row r="114" spans="1:33" s="31" customFormat="1" x14ac:dyDescent="0.65">
      <c r="A114" s="78"/>
      <c r="B114" s="63"/>
      <c r="C114" s="35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</row>
    <row r="115" spans="1:33" s="31" customFormat="1" x14ac:dyDescent="0.65">
      <c r="A115" s="78"/>
      <c r="B115" s="63"/>
      <c r="C115" s="35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</row>
    <row r="116" spans="1:33" s="31" customFormat="1" x14ac:dyDescent="0.65">
      <c r="A116" s="78"/>
      <c r="B116" s="63"/>
      <c r="C116" s="35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</row>
    <row r="117" spans="1:33" s="31" customFormat="1" x14ac:dyDescent="0.65">
      <c r="A117" s="78"/>
      <c r="B117" s="63"/>
      <c r="C117" s="35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</row>
    <row r="118" spans="1:33" s="31" customFormat="1" x14ac:dyDescent="0.65">
      <c r="A118" s="78"/>
      <c r="B118" s="63"/>
      <c r="C118" s="35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</row>
    <row r="119" spans="1:33" s="31" customFormat="1" x14ac:dyDescent="0.65">
      <c r="A119" s="78"/>
      <c r="B119" s="63"/>
      <c r="C119" s="35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</row>
    <row r="120" spans="1:33" s="31" customFormat="1" x14ac:dyDescent="0.65">
      <c r="A120" s="78"/>
      <c r="B120" s="63"/>
      <c r="C120" s="35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</row>
    <row r="121" spans="1:33" s="31" customFormat="1" x14ac:dyDescent="0.65">
      <c r="A121" s="78"/>
      <c r="B121" s="63"/>
      <c r="C121" s="35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</row>
    <row r="122" spans="1:33" s="31" customFormat="1" x14ac:dyDescent="0.65">
      <c r="A122" s="78"/>
      <c r="B122" s="63"/>
      <c r="C122" s="35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</row>
    <row r="123" spans="1:33" s="31" customFormat="1" x14ac:dyDescent="0.65">
      <c r="A123" s="78"/>
      <c r="B123" s="63"/>
      <c r="C123" s="35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</row>
    <row r="124" spans="1:33" s="31" customFormat="1" x14ac:dyDescent="0.65">
      <c r="A124" s="78"/>
      <c r="B124" s="63"/>
      <c r="C124" s="35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</row>
    <row r="125" spans="1:33" s="31" customFormat="1" x14ac:dyDescent="0.65">
      <c r="A125" s="78"/>
      <c r="B125" s="63"/>
      <c r="C125" s="35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</row>
    <row r="126" spans="1:33" s="31" customFormat="1" x14ac:dyDescent="0.65">
      <c r="A126" s="78"/>
      <c r="B126" s="63"/>
      <c r="C126" s="35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</row>
    <row r="127" spans="1:33" s="31" customFormat="1" x14ac:dyDescent="0.65">
      <c r="A127" s="78"/>
      <c r="B127" s="63"/>
      <c r="C127" s="35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</row>
    <row r="128" spans="1:33" s="31" customFormat="1" x14ac:dyDescent="0.65">
      <c r="A128" s="78"/>
      <c r="B128" s="63"/>
      <c r="C128" s="35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</row>
    <row r="129" spans="1:33" s="31" customFormat="1" x14ac:dyDescent="0.65">
      <c r="A129" s="78"/>
      <c r="B129" s="63"/>
      <c r="C129" s="35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</row>
    <row r="130" spans="1:33" s="31" customFormat="1" x14ac:dyDescent="0.65">
      <c r="A130" s="78"/>
      <c r="B130" s="63"/>
      <c r="C130" s="35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</row>
    <row r="131" spans="1:33" s="31" customFormat="1" x14ac:dyDescent="0.65">
      <c r="A131" s="78"/>
      <c r="B131" s="63"/>
      <c r="C131" s="35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</row>
    <row r="132" spans="1:33" s="31" customFormat="1" x14ac:dyDescent="0.65">
      <c r="A132" s="78"/>
      <c r="B132" s="63"/>
      <c r="C132" s="35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</row>
    <row r="133" spans="1:33" s="31" customFormat="1" x14ac:dyDescent="0.65">
      <c r="A133" s="78"/>
      <c r="B133" s="63"/>
      <c r="C133" s="35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</row>
    <row r="134" spans="1:33" s="31" customFormat="1" x14ac:dyDescent="0.65">
      <c r="A134" s="78"/>
      <c r="B134" s="63"/>
      <c r="C134" s="35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</row>
    <row r="135" spans="1:33" s="31" customFormat="1" x14ac:dyDescent="0.65">
      <c r="A135" s="78"/>
      <c r="B135" s="63"/>
      <c r="C135" s="35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</row>
    <row r="136" spans="1:33" s="31" customFormat="1" x14ac:dyDescent="0.65">
      <c r="A136" s="78"/>
      <c r="B136" s="63"/>
      <c r="C136" s="35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</row>
    <row r="137" spans="1:33" s="31" customFormat="1" x14ac:dyDescent="0.65">
      <c r="A137" s="78"/>
      <c r="B137" s="63"/>
      <c r="C137" s="35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</row>
    <row r="138" spans="1:33" s="31" customFormat="1" x14ac:dyDescent="0.65">
      <c r="A138" s="78"/>
      <c r="B138" s="63"/>
      <c r="C138" s="35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</row>
    <row r="139" spans="1:33" s="31" customFormat="1" x14ac:dyDescent="0.65">
      <c r="A139" s="78"/>
      <c r="B139" s="63"/>
      <c r="C139" s="35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</row>
    <row r="140" spans="1:33" s="31" customFormat="1" x14ac:dyDescent="0.65">
      <c r="A140" s="78"/>
      <c r="B140" s="63"/>
      <c r="C140" s="35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</row>
    <row r="141" spans="1:33" s="31" customFormat="1" x14ac:dyDescent="0.65">
      <c r="A141" s="78"/>
      <c r="B141" s="63"/>
      <c r="C141" s="35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</row>
    <row r="142" spans="1:33" s="31" customFormat="1" x14ac:dyDescent="0.65">
      <c r="A142" s="78"/>
      <c r="B142" s="63"/>
      <c r="C142" s="35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</row>
    <row r="143" spans="1:33" s="31" customFormat="1" x14ac:dyDescent="0.65">
      <c r="A143" s="78"/>
      <c r="B143" s="63"/>
      <c r="C143" s="35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</row>
    <row r="144" spans="1:33" s="31" customFormat="1" x14ac:dyDescent="0.65">
      <c r="A144" s="78"/>
      <c r="B144" s="63"/>
      <c r="C144" s="35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</row>
    <row r="145" spans="1:33" s="31" customFormat="1" x14ac:dyDescent="0.65">
      <c r="A145" s="78"/>
      <c r="B145" s="63"/>
      <c r="C145" s="35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</row>
    <row r="146" spans="1:33" s="31" customFormat="1" x14ac:dyDescent="0.65">
      <c r="A146" s="78"/>
      <c r="B146" s="63"/>
      <c r="C146" s="35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</row>
    <row r="147" spans="1:33" s="31" customFormat="1" x14ac:dyDescent="0.65">
      <c r="A147" s="78"/>
      <c r="B147" s="63"/>
      <c r="C147" s="35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</row>
    <row r="148" spans="1:33" s="31" customFormat="1" x14ac:dyDescent="0.65">
      <c r="A148" s="78"/>
      <c r="B148" s="63"/>
      <c r="C148" s="35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</row>
    <row r="149" spans="1:33" s="31" customFormat="1" x14ac:dyDescent="0.65">
      <c r="A149" s="78"/>
      <c r="B149" s="63"/>
      <c r="C149" s="35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</row>
    <row r="150" spans="1:33" s="31" customFormat="1" x14ac:dyDescent="0.65">
      <c r="A150" s="78"/>
      <c r="B150" s="63"/>
      <c r="C150" s="35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</row>
    <row r="151" spans="1:33" s="31" customFormat="1" x14ac:dyDescent="0.65">
      <c r="A151" s="78"/>
      <c r="B151" s="63"/>
      <c r="C151" s="35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</row>
    <row r="152" spans="1:33" s="31" customFormat="1" x14ac:dyDescent="0.65">
      <c r="A152" s="78"/>
      <c r="B152" s="63"/>
      <c r="C152" s="35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</row>
    <row r="153" spans="1:33" s="31" customFormat="1" x14ac:dyDescent="0.65">
      <c r="A153" s="78"/>
      <c r="B153" s="63"/>
      <c r="C153" s="35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</row>
    <row r="154" spans="1:33" s="31" customFormat="1" x14ac:dyDescent="0.65">
      <c r="A154" s="78"/>
      <c r="B154" s="63"/>
      <c r="C154" s="35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</row>
    <row r="155" spans="1:33" s="31" customFormat="1" x14ac:dyDescent="0.65">
      <c r="A155" s="78"/>
      <c r="B155" s="63"/>
      <c r="C155" s="35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</row>
    <row r="156" spans="1:33" s="31" customFormat="1" x14ac:dyDescent="0.65">
      <c r="A156" s="78"/>
      <c r="B156" s="63"/>
      <c r="C156" s="35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</row>
    <row r="157" spans="1:33" s="31" customFormat="1" x14ac:dyDescent="0.65">
      <c r="A157" s="78"/>
      <c r="B157" s="63"/>
      <c r="C157" s="35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</row>
    <row r="158" spans="1:33" s="31" customFormat="1" x14ac:dyDescent="0.65">
      <c r="A158" s="78"/>
      <c r="B158" s="63"/>
      <c r="C158" s="35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</row>
    <row r="159" spans="1:33" s="31" customFormat="1" x14ac:dyDescent="0.65">
      <c r="A159" s="78"/>
      <c r="B159" s="63"/>
      <c r="C159" s="35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</row>
    <row r="160" spans="1:33" s="31" customFormat="1" x14ac:dyDescent="0.65">
      <c r="A160" s="78"/>
      <c r="B160" s="63"/>
      <c r="C160" s="35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</row>
    <row r="161" spans="1:33" s="31" customFormat="1" x14ac:dyDescent="0.65">
      <c r="A161" s="78"/>
      <c r="B161" s="63"/>
      <c r="C161" s="35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</row>
    <row r="162" spans="1:33" s="31" customFormat="1" x14ac:dyDescent="0.65">
      <c r="A162" s="78"/>
      <c r="B162" s="63"/>
      <c r="C162" s="35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</row>
    <row r="163" spans="1:33" s="31" customFormat="1" x14ac:dyDescent="0.65">
      <c r="A163" s="78"/>
      <c r="B163" s="63"/>
      <c r="C163" s="35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</row>
    <row r="164" spans="1:33" s="31" customFormat="1" x14ac:dyDescent="0.65">
      <c r="A164" s="78"/>
      <c r="B164" s="63"/>
      <c r="C164" s="35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</row>
    <row r="165" spans="1:33" s="31" customFormat="1" x14ac:dyDescent="0.65">
      <c r="A165" s="78"/>
      <c r="B165" s="63"/>
      <c r="C165" s="35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</row>
    <row r="166" spans="1:33" s="31" customFormat="1" x14ac:dyDescent="0.65">
      <c r="A166" s="78"/>
      <c r="B166" s="63"/>
      <c r="C166" s="35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</row>
    <row r="167" spans="1:33" s="31" customFormat="1" x14ac:dyDescent="0.65">
      <c r="A167" s="78"/>
      <c r="B167" s="63"/>
      <c r="C167" s="35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</row>
    <row r="168" spans="1:33" s="31" customFormat="1" x14ac:dyDescent="0.65">
      <c r="A168" s="78"/>
      <c r="B168" s="63"/>
      <c r="C168" s="35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</row>
    <row r="169" spans="1:33" s="31" customFormat="1" x14ac:dyDescent="0.65">
      <c r="A169" s="78"/>
      <c r="B169" s="63"/>
      <c r="C169" s="35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</row>
    <row r="170" spans="1:33" s="31" customFormat="1" x14ac:dyDescent="0.65">
      <c r="A170" s="78"/>
      <c r="B170" s="63"/>
      <c r="C170" s="35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</row>
    <row r="171" spans="1:33" s="31" customFormat="1" x14ac:dyDescent="0.65">
      <c r="A171" s="78"/>
      <c r="B171" s="63"/>
      <c r="C171" s="35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</row>
    <row r="172" spans="1:33" s="31" customFormat="1" x14ac:dyDescent="0.65">
      <c r="A172" s="78"/>
      <c r="B172" s="63"/>
      <c r="C172" s="35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</row>
    <row r="173" spans="1:33" s="31" customFormat="1" x14ac:dyDescent="0.65">
      <c r="A173" s="78"/>
      <c r="B173" s="63"/>
      <c r="C173" s="35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</row>
    <row r="174" spans="1:33" s="31" customFormat="1" x14ac:dyDescent="0.65">
      <c r="A174" s="78"/>
      <c r="B174" s="63"/>
      <c r="C174" s="35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</row>
    <row r="175" spans="1:33" s="31" customFormat="1" x14ac:dyDescent="0.65">
      <c r="A175" s="78"/>
      <c r="B175" s="63"/>
      <c r="C175" s="35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</row>
    <row r="176" spans="1:33" s="31" customFormat="1" x14ac:dyDescent="0.65">
      <c r="A176" s="78"/>
      <c r="B176" s="63"/>
      <c r="C176" s="35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</row>
    <row r="177" spans="1:33" s="31" customFormat="1" x14ac:dyDescent="0.65">
      <c r="A177" s="78"/>
      <c r="B177" s="63"/>
      <c r="C177" s="35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</row>
    <row r="178" spans="1:33" s="31" customFormat="1" x14ac:dyDescent="0.65">
      <c r="A178" s="78"/>
      <c r="B178" s="63"/>
      <c r="C178" s="35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</row>
    <row r="179" spans="1:33" s="31" customFormat="1" x14ac:dyDescent="0.65">
      <c r="A179" s="78"/>
      <c r="B179" s="63"/>
      <c r="C179" s="35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</row>
    <row r="180" spans="1:33" s="31" customFormat="1" x14ac:dyDescent="0.65">
      <c r="A180" s="78"/>
      <c r="B180" s="63"/>
      <c r="C180" s="35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</row>
    <row r="181" spans="1:33" s="31" customFormat="1" x14ac:dyDescent="0.65">
      <c r="A181" s="78"/>
      <c r="B181" s="63"/>
      <c r="C181" s="35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</row>
    <row r="182" spans="1:33" s="31" customFormat="1" x14ac:dyDescent="0.65">
      <c r="A182" s="78"/>
      <c r="B182" s="63"/>
      <c r="C182" s="35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</row>
    <row r="183" spans="1:33" s="31" customFormat="1" x14ac:dyDescent="0.65">
      <c r="A183" s="78"/>
      <c r="B183" s="63"/>
      <c r="C183" s="35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</row>
    <row r="184" spans="1:33" s="31" customFormat="1" x14ac:dyDescent="0.65">
      <c r="A184" s="78"/>
      <c r="B184" s="63"/>
      <c r="C184" s="35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</row>
    <row r="185" spans="1:33" s="31" customFormat="1" x14ac:dyDescent="0.65">
      <c r="A185" s="78"/>
      <c r="B185" s="63"/>
      <c r="C185" s="35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</row>
    <row r="186" spans="1:33" s="31" customFormat="1" x14ac:dyDescent="0.65">
      <c r="A186" s="78"/>
      <c r="B186" s="63"/>
      <c r="C186" s="35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</row>
    <row r="187" spans="1:33" s="31" customFormat="1" x14ac:dyDescent="0.65">
      <c r="A187" s="78"/>
      <c r="B187" s="63"/>
      <c r="C187" s="35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</row>
    <row r="188" spans="1:33" s="31" customFormat="1" x14ac:dyDescent="0.65">
      <c r="A188" s="78"/>
      <c r="B188" s="63"/>
      <c r="C188" s="35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</row>
    <row r="189" spans="1:33" s="31" customFormat="1" x14ac:dyDescent="0.65">
      <c r="A189" s="78"/>
      <c r="B189" s="63"/>
      <c r="C189" s="35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</row>
    <row r="190" spans="1:33" s="31" customFormat="1" x14ac:dyDescent="0.65">
      <c r="A190" s="78"/>
      <c r="B190" s="63"/>
      <c r="C190" s="35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</row>
    <row r="191" spans="1:33" s="31" customFormat="1" x14ac:dyDescent="0.65">
      <c r="A191" s="78"/>
      <c r="B191" s="63"/>
      <c r="C191" s="35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</row>
    <row r="192" spans="1:33" s="31" customFormat="1" x14ac:dyDescent="0.65">
      <c r="A192" s="78"/>
      <c r="B192" s="63"/>
      <c r="C192" s="35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</row>
    <row r="193" spans="1:33" s="31" customFormat="1" x14ac:dyDescent="0.65">
      <c r="A193" s="78"/>
      <c r="B193" s="63"/>
      <c r="C193" s="35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</row>
    <row r="194" spans="1:33" s="31" customFormat="1" x14ac:dyDescent="0.65">
      <c r="A194" s="78"/>
      <c r="B194" s="63"/>
      <c r="C194" s="35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</row>
    <row r="195" spans="1:33" s="31" customFormat="1" x14ac:dyDescent="0.65">
      <c r="A195" s="78"/>
      <c r="B195" s="63"/>
      <c r="C195" s="35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</row>
    <row r="196" spans="1:33" s="31" customFormat="1" x14ac:dyDescent="0.65">
      <c r="A196" s="78"/>
      <c r="B196" s="63"/>
      <c r="C196" s="35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</row>
    <row r="197" spans="1:33" s="31" customFormat="1" x14ac:dyDescent="0.65">
      <c r="A197" s="78"/>
      <c r="B197" s="63"/>
      <c r="C197" s="35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</row>
    <row r="198" spans="1:33" s="31" customFormat="1" x14ac:dyDescent="0.65">
      <c r="A198" s="78"/>
      <c r="B198" s="63"/>
      <c r="C198" s="35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</row>
    <row r="199" spans="1:33" s="31" customFormat="1" x14ac:dyDescent="0.65">
      <c r="A199" s="78"/>
      <c r="B199" s="63"/>
      <c r="C199" s="35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</row>
    <row r="200" spans="1:33" s="31" customFormat="1" x14ac:dyDescent="0.65">
      <c r="A200" s="78"/>
      <c r="B200" s="63"/>
      <c r="C200" s="35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</row>
    <row r="201" spans="1:33" s="31" customFormat="1" x14ac:dyDescent="0.65">
      <c r="A201" s="78"/>
      <c r="B201" s="63"/>
      <c r="C201" s="35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</row>
    <row r="202" spans="1:33" s="31" customFormat="1" x14ac:dyDescent="0.65">
      <c r="A202" s="78"/>
      <c r="B202" s="63"/>
      <c r="C202" s="35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</row>
    <row r="203" spans="1:33" s="31" customFormat="1" x14ac:dyDescent="0.65">
      <c r="A203" s="78"/>
      <c r="B203" s="63"/>
      <c r="C203" s="35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</row>
    <row r="204" spans="1:33" s="31" customFormat="1" x14ac:dyDescent="0.65">
      <c r="A204" s="78"/>
      <c r="B204" s="63"/>
      <c r="C204" s="35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</row>
    <row r="205" spans="1:33" s="31" customFormat="1" x14ac:dyDescent="0.65">
      <c r="A205" s="78"/>
      <c r="B205" s="63"/>
      <c r="C205" s="35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</row>
    <row r="206" spans="1:33" s="31" customFormat="1" x14ac:dyDescent="0.65">
      <c r="A206" s="78"/>
      <c r="B206" s="63"/>
      <c r="C206" s="35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</row>
    <row r="207" spans="1:33" s="31" customFormat="1" x14ac:dyDescent="0.65">
      <c r="A207" s="78"/>
      <c r="B207" s="63"/>
      <c r="C207" s="35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</row>
    <row r="208" spans="1:33" s="31" customFormat="1" x14ac:dyDescent="0.65">
      <c r="A208" s="78"/>
      <c r="B208" s="63"/>
      <c r="C208" s="35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</row>
    <row r="209" spans="1:33" s="31" customFormat="1" x14ac:dyDescent="0.65">
      <c r="A209" s="78"/>
      <c r="B209" s="63"/>
      <c r="C209" s="35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</row>
    <row r="210" spans="1:33" s="31" customFormat="1" x14ac:dyDescent="0.65">
      <c r="A210" s="78"/>
      <c r="B210" s="63"/>
      <c r="C210" s="35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</row>
    <row r="211" spans="1:33" s="31" customFormat="1" x14ac:dyDescent="0.65">
      <c r="A211" s="78"/>
      <c r="B211" s="63"/>
      <c r="C211" s="35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</row>
    <row r="212" spans="1:33" s="31" customFormat="1" x14ac:dyDescent="0.65">
      <c r="A212" s="78"/>
      <c r="B212" s="63"/>
      <c r="C212" s="35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</row>
    <row r="213" spans="1:33" s="31" customFormat="1" x14ac:dyDescent="0.65">
      <c r="A213" s="78"/>
      <c r="B213" s="63"/>
      <c r="C213" s="35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</row>
    <row r="214" spans="1:33" s="31" customFormat="1" x14ac:dyDescent="0.65">
      <c r="A214" s="78"/>
      <c r="B214" s="63"/>
      <c r="C214" s="35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</row>
    <row r="215" spans="1:33" s="31" customFormat="1" x14ac:dyDescent="0.65">
      <c r="A215" s="78"/>
      <c r="B215" s="63"/>
      <c r="C215" s="35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</row>
    <row r="216" spans="1:33" s="31" customFormat="1" x14ac:dyDescent="0.65">
      <c r="A216" s="78"/>
      <c r="B216" s="63"/>
      <c r="C216" s="35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</row>
    <row r="217" spans="1:33" s="31" customFormat="1" x14ac:dyDescent="0.65">
      <c r="A217" s="78"/>
      <c r="B217" s="63"/>
      <c r="C217" s="35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</row>
    <row r="218" spans="1:33" s="31" customFormat="1" x14ac:dyDescent="0.65">
      <c r="A218" s="78"/>
      <c r="B218" s="63"/>
      <c r="C218" s="35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</row>
    <row r="219" spans="1:33" s="31" customFormat="1" x14ac:dyDescent="0.65">
      <c r="A219" s="78"/>
      <c r="B219" s="63"/>
      <c r="C219" s="41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</row>
  </sheetData>
  <mergeCells count="1">
    <mergeCell ref="A1:B1"/>
  </mergeCells>
  <pageMargins left="0.23622047244094491" right="0.23622047244094491" top="0.35433070866141736" bottom="0.35433070866141736" header="0.31496062992125984" footer="0.31496062992125984"/>
  <pageSetup paperSize="9" scale="10" orientation="landscape" verticalDpi="0" r:id="rId1"/>
  <rowBreaks count="1" manualBreakCount="1">
    <brk id="56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XFD22"/>
    </sheetView>
  </sheetViews>
  <sheetFormatPr defaultRowHeight="14.5" x14ac:dyDescent="0.35"/>
  <cols>
    <col min="2" max="2" width="54.54296875" customWidth="1"/>
  </cols>
  <sheetData>
    <row r="1" spans="1:2" x14ac:dyDescent="0.35">
      <c r="B1" s="1" t="s">
        <v>23</v>
      </c>
    </row>
    <row r="2" spans="1:2" x14ac:dyDescent="0.35">
      <c r="B2" s="20" t="s">
        <v>0</v>
      </c>
    </row>
    <row r="3" spans="1:2" hidden="1" x14ac:dyDescent="0.35">
      <c r="A3">
        <v>0</v>
      </c>
      <c r="B3" t="s">
        <v>16</v>
      </c>
    </row>
    <row r="4" spans="1:2" x14ac:dyDescent="0.35">
      <c r="A4" s="15">
        <f>A3</f>
        <v>0</v>
      </c>
    </row>
    <row r="5" spans="1:2" hidden="1" x14ac:dyDescent="0.35">
      <c r="B5" s="5" t="s">
        <v>9</v>
      </c>
    </row>
    <row r="6" spans="1:2" hidden="1" x14ac:dyDescent="0.35">
      <c r="B6" t="s">
        <v>4</v>
      </c>
    </row>
    <row r="7" spans="1:2" hidden="1" x14ac:dyDescent="0.35">
      <c r="A7" s="1">
        <f>A6</f>
        <v>0</v>
      </c>
    </row>
    <row r="8" spans="1:2" x14ac:dyDescent="0.35">
      <c r="B8" s="2" t="s">
        <v>1</v>
      </c>
    </row>
    <row r="9" spans="1:2" ht="13.5" customHeight="1" x14ac:dyDescent="0.35">
      <c r="A9">
        <v>41245.74</v>
      </c>
      <c r="B9" t="s">
        <v>2</v>
      </c>
    </row>
    <row r="10" spans="1:2" ht="17.5" hidden="1" customHeight="1" x14ac:dyDescent="0.35">
      <c r="B10" t="s">
        <v>22</v>
      </c>
    </row>
    <row r="11" spans="1:2" x14ac:dyDescent="0.35">
      <c r="A11" s="15">
        <f>A9+A10</f>
        <v>41245.74</v>
      </c>
    </row>
    <row r="12" spans="1:2" x14ac:dyDescent="0.35">
      <c r="B12" s="2" t="s">
        <v>5</v>
      </c>
    </row>
    <row r="13" spans="1:2" x14ac:dyDescent="0.35">
      <c r="A13">
        <v>27058.28</v>
      </c>
      <c r="B13" t="s">
        <v>3</v>
      </c>
    </row>
    <row r="14" spans="1:2" x14ac:dyDescent="0.35">
      <c r="A14" s="15">
        <f>A13</f>
        <v>27058.28</v>
      </c>
    </row>
    <row r="15" spans="1:2" x14ac:dyDescent="0.35">
      <c r="A15" s="3"/>
      <c r="B15" s="2" t="s">
        <v>8</v>
      </c>
    </row>
    <row r="16" spans="1:2" x14ac:dyDescent="0.35">
      <c r="A16" s="3">
        <v>10077.57</v>
      </c>
      <c r="B16" t="s">
        <v>6</v>
      </c>
    </row>
    <row r="17" spans="1:2" x14ac:dyDescent="0.35">
      <c r="A17" s="16">
        <f>A16</f>
        <v>10077.57</v>
      </c>
    </row>
    <row r="18" spans="1:2" hidden="1" x14ac:dyDescent="0.35">
      <c r="A18" s="4"/>
      <c r="B18" s="2" t="s">
        <v>10</v>
      </c>
    </row>
    <row r="19" spans="1:2" hidden="1" x14ac:dyDescent="0.35">
      <c r="A19" s="6"/>
      <c r="B19" t="s">
        <v>4</v>
      </c>
    </row>
    <row r="20" spans="1:2" hidden="1" x14ac:dyDescent="0.35">
      <c r="A20" s="4">
        <f>A19</f>
        <v>0</v>
      </c>
    </row>
    <row r="22" spans="1:2" x14ac:dyDescent="0.35">
      <c r="A22" s="4">
        <f>A4+A11+A14+A17</f>
        <v>78381.59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XFD22"/>
    </sheetView>
  </sheetViews>
  <sheetFormatPr defaultRowHeight="14.5" x14ac:dyDescent="0.35"/>
  <cols>
    <col min="1" max="1" width="12.453125" style="5" customWidth="1"/>
    <col min="2" max="2" width="54.54296875" customWidth="1"/>
  </cols>
  <sheetData>
    <row r="1" spans="1:2" x14ac:dyDescent="0.35">
      <c r="A1" s="108" t="s">
        <v>24</v>
      </c>
      <c r="B1" s="108"/>
    </row>
    <row r="2" spans="1:2" x14ac:dyDescent="0.35">
      <c r="B2" s="23" t="s">
        <v>0</v>
      </c>
    </row>
    <row r="3" spans="1:2" ht="0.65" customHeight="1" x14ac:dyDescent="0.35">
      <c r="B3" t="s">
        <v>21</v>
      </c>
    </row>
    <row r="4" spans="1:2" x14ac:dyDescent="0.35">
      <c r="A4" s="11">
        <f>A3</f>
        <v>0</v>
      </c>
    </row>
    <row r="5" spans="1:2" hidden="1" x14ac:dyDescent="0.35">
      <c r="B5" s="2" t="s">
        <v>9</v>
      </c>
    </row>
    <row r="6" spans="1:2" hidden="1" x14ac:dyDescent="0.35">
      <c r="B6" t="s">
        <v>4</v>
      </c>
    </row>
    <row r="7" spans="1:2" hidden="1" x14ac:dyDescent="0.35">
      <c r="A7" s="2">
        <f>A6</f>
        <v>0</v>
      </c>
    </row>
    <row r="8" spans="1:2" x14ac:dyDescent="0.35">
      <c r="B8" s="2" t="s">
        <v>1</v>
      </c>
    </row>
    <row r="9" spans="1:2" x14ac:dyDescent="0.35">
      <c r="A9" s="5">
        <f>54736.08+11020.98+4453.5+4453.5</f>
        <v>74664.06</v>
      </c>
      <c r="B9" t="s">
        <v>2</v>
      </c>
    </row>
    <row r="10" spans="1:2" ht="0.65" customHeight="1" x14ac:dyDescent="0.35">
      <c r="B10" t="s">
        <v>20</v>
      </c>
    </row>
    <row r="11" spans="1:2" s="21" customFormat="1" ht="15.65" hidden="1" customHeight="1" x14ac:dyDescent="0.35">
      <c r="A11" s="22"/>
      <c r="B11" s="21" t="s">
        <v>22</v>
      </c>
    </row>
    <row r="12" spans="1:2" x14ac:dyDescent="0.35">
      <c r="A12" s="11">
        <f>A9+A10+A11</f>
        <v>74664.06</v>
      </c>
    </row>
    <row r="13" spans="1:2" x14ac:dyDescent="0.35">
      <c r="B13" s="2" t="s">
        <v>5</v>
      </c>
    </row>
    <row r="14" spans="1:2" x14ac:dyDescent="0.35">
      <c r="A14" s="5">
        <v>8976.76</v>
      </c>
      <c r="B14" t="s">
        <v>3</v>
      </c>
    </row>
    <row r="15" spans="1:2" x14ac:dyDescent="0.35">
      <c r="A15" s="11">
        <f>A14</f>
        <v>8976.76</v>
      </c>
    </row>
    <row r="16" spans="1:2" x14ac:dyDescent="0.35">
      <c r="A16" s="17"/>
      <c r="B16" s="2" t="s">
        <v>8</v>
      </c>
    </row>
    <row r="17" spans="1:2" x14ac:dyDescent="0.35">
      <c r="A17" s="17">
        <v>7122.85</v>
      </c>
      <c r="B17" t="s">
        <v>6</v>
      </c>
    </row>
    <row r="18" spans="1:2" x14ac:dyDescent="0.35">
      <c r="A18" s="12">
        <f>A17</f>
        <v>7122.85</v>
      </c>
    </row>
    <row r="20" spans="1:2" x14ac:dyDescent="0.35">
      <c r="A20" s="7">
        <f>A4+A12+A15+A18</f>
        <v>90763.67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XFD22"/>
    </sheetView>
  </sheetViews>
  <sheetFormatPr defaultColWidth="8.7265625" defaultRowHeight="14.5" x14ac:dyDescent="0.35"/>
  <cols>
    <col min="1" max="1" width="12.453125" style="22" customWidth="1"/>
    <col min="2" max="2" width="54.54296875" style="21" customWidth="1"/>
    <col min="3" max="16384" width="8.7265625" style="21"/>
  </cols>
  <sheetData>
    <row r="1" spans="1:2" x14ac:dyDescent="0.35">
      <c r="A1" s="108" t="s">
        <v>30</v>
      </c>
      <c r="B1" s="108"/>
    </row>
    <row r="2" spans="1:2" ht="14.15" customHeight="1" x14ac:dyDescent="0.35">
      <c r="B2" s="23" t="s">
        <v>0</v>
      </c>
    </row>
    <row r="3" spans="1:2" hidden="1" x14ac:dyDescent="0.35">
      <c r="B3" s="21" t="s">
        <v>21</v>
      </c>
    </row>
    <row r="4" spans="1:2" x14ac:dyDescent="0.35">
      <c r="A4" s="11">
        <f>A3</f>
        <v>0</v>
      </c>
    </row>
    <row r="5" spans="1:2" hidden="1" x14ac:dyDescent="0.35">
      <c r="B5" s="24" t="s">
        <v>9</v>
      </c>
    </row>
    <row r="6" spans="1:2" hidden="1" x14ac:dyDescent="0.35">
      <c r="B6" s="21" t="s">
        <v>4</v>
      </c>
    </row>
    <row r="7" spans="1:2" hidden="1" x14ac:dyDescent="0.35">
      <c r="A7" s="24">
        <f>A6</f>
        <v>0</v>
      </c>
    </row>
    <row r="8" spans="1:2" x14ac:dyDescent="0.35">
      <c r="B8" s="24" t="s">
        <v>1</v>
      </c>
    </row>
    <row r="9" spans="1:2" ht="15.65" customHeight="1" x14ac:dyDescent="0.35">
      <c r="A9" s="22">
        <f>127810.34+61607.67+86619.2</f>
        <v>276037.21000000002</v>
      </c>
      <c r="B9" s="21" t="s">
        <v>2</v>
      </c>
    </row>
    <row r="10" spans="1:2" ht="0.65" hidden="1" customHeight="1" x14ac:dyDescent="0.35">
      <c r="B10" s="21" t="s">
        <v>20</v>
      </c>
    </row>
    <row r="11" spans="1:2" ht="0.65" hidden="1" customHeight="1" x14ac:dyDescent="0.35">
      <c r="B11" s="21" t="s">
        <v>22</v>
      </c>
    </row>
    <row r="12" spans="1:2" x14ac:dyDescent="0.35">
      <c r="A12" s="11">
        <f>A9+A10+A11</f>
        <v>276037.21000000002</v>
      </c>
    </row>
    <row r="13" spans="1:2" x14ac:dyDescent="0.35">
      <c r="B13" s="24" t="s">
        <v>12</v>
      </c>
    </row>
    <row r="14" spans="1:2" x14ac:dyDescent="0.35">
      <c r="A14" s="18">
        <f>173619.64+108786.59+51334.63</f>
        <v>333740.86</v>
      </c>
      <c r="B14" s="21" t="s">
        <v>3</v>
      </c>
    </row>
    <row r="15" spans="1:2" x14ac:dyDescent="0.35">
      <c r="A15" s="11">
        <f>A14</f>
        <v>333740.86</v>
      </c>
    </row>
    <row r="16" spans="1:2" x14ac:dyDescent="0.35">
      <c r="A16" s="27"/>
    </row>
    <row r="17" spans="1:2" x14ac:dyDescent="0.35">
      <c r="B17" s="24" t="s">
        <v>5</v>
      </c>
    </row>
    <row r="18" spans="1:2" x14ac:dyDescent="0.35">
      <c r="A18" s="22">
        <v>71710.990000000005</v>
      </c>
      <c r="B18" s="21" t="s">
        <v>3</v>
      </c>
    </row>
    <row r="19" spans="1:2" x14ac:dyDescent="0.35">
      <c r="A19" s="11">
        <f>A18</f>
        <v>71710.990000000005</v>
      </c>
    </row>
    <row r="20" spans="1:2" x14ac:dyDescent="0.35">
      <c r="A20" s="17"/>
      <c r="B20" s="24" t="s">
        <v>8</v>
      </c>
    </row>
    <row r="21" spans="1:2" x14ac:dyDescent="0.35">
      <c r="A21" s="17">
        <v>28761.5</v>
      </c>
      <c r="B21" s="21" t="s">
        <v>6</v>
      </c>
    </row>
    <row r="22" spans="1:2" x14ac:dyDescent="0.35">
      <c r="A22" s="12">
        <f>A21</f>
        <v>28761.5</v>
      </c>
    </row>
    <row r="24" spans="1:2" x14ac:dyDescent="0.35">
      <c r="A24" s="7">
        <f>A4+A12+A19+A22+A15</f>
        <v>710250.56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sqref="A1:XFD22"/>
    </sheetView>
  </sheetViews>
  <sheetFormatPr defaultColWidth="8.7265625" defaultRowHeight="14.5" x14ac:dyDescent="0.35"/>
  <cols>
    <col min="1" max="1" width="12.453125" style="22" customWidth="1"/>
    <col min="2" max="2" width="54.54296875" style="21" customWidth="1"/>
    <col min="3" max="16384" width="8.7265625" style="21"/>
  </cols>
  <sheetData>
    <row r="1" spans="1:2" x14ac:dyDescent="0.35">
      <c r="A1" s="108" t="s">
        <v>31</v>
      </c>
      <c r="B1" s="108"/>
    </row>
    <row r="2" spans="1:2" x14ac:dyDescent="0.35">
      <c r="B2" s="23" t="s">
        <v>0</v>
      </c>
    </row>
    <row r="3" spans="1:2" ht="0.65" customHeight="1" x14ac:dyDescent="0.35">
      <c r="B3" s="21" t="s">
        <v>21</v>
      </c>
    </row>
    <row r="4" spans="1:2" x14ac:dyDescent="0.35">
      <c r="A4" s="11">
        <f>A3</f>
        <v>0</v>
      </c>
    </row>
    <row r="5" spans="1:2" hidden="1" x14ac:dyDescent="0.35">
      <c r="B5" s="24" t="s">
        <v>9</v>
      </c>
    </row>
    <row r="6" spans="1:2" hidden="1" x14ac:dyDescent="0.35">
      <c r="B6" s="21" t="s">
        <v>4</v>
      </c>
    </row>
    <row r="7" spans="1:2" hidden="1" x14ac:dyDescent="0.35">
      <c r="A7" s="24">
        <f>A6</f>
        <v>0</v>
      </c>
    </row>
    <row r="8" spans="1:2" x14ac:dyDescent="0.35">
      <c r="B8" s="24" t="s">
        <v>1</v>
      </c>
    </row>
    <row r="9" spans="1:2" ht="17.5" customHeight="1" x14ac:dyDescent="0.35">
      <c r="A9" s="22">
        <f>129195.54+54345.76</f>
        <v>183541.3</v>
      </c>
      <c r="B9" s="21" t="s">
        <v>2</v>
      </c>
    </row>
    <row r="10" spans="1:2" ht="15.65" hidden="1" customHeight="1" x14ac:dyDescent="0.35">
      <c r="B10" s="21" t="s">
        <v>20</v>
      </c>
    </row>
    <row r="11" spans="1:2" ht="15.65" hidden="1" customHeight="1" x14ac:dyDescent="0.35">
      <c r="B11" s="21" t="s">
        <v>22</v>
      </c>
    </row>
    <row r="12" spans="1:2" x14ac:dyDescent="0.35">
      <c r="A12" s="11">
        <f>A9+A10+A11</f>
        <v>183541.3</v>
      </c>
    </row>
    <row r="13" spans="1:2" x14ac:dyDescent="0.35">
      <c r="A13" s="27"/>
    </row>
    <row r="14" spans="1:2" x14ac:dyDescent="0.35">
      <c r="B14" s="24" t="s">
        <v>12</v>
      </c>
    </row>
    <row r="15" spans="1:2" x14ac:dyDescent="0.35">
      <c r="A15" s="18">
        <v>135552.04</v>
      </c>
      <c r="B15" s="21" t="s">
        <v>3</v>
      </c>
    </row>
    <row r="16" spans="1:2" x14ac:dyDescent="0.35">
      <c r="A16" s="11">
        <f>A15</f>
        <v>135552.04</v>
      </c>
    </row>
    <row r="17" spans="1:2" x14ac:dyDescent="0.35">
      <c r="A17" s="27"/>
    </row>
    <row r="18" spans="1:2" x14ac:dyDescent="0.35">
      <c r="B18" s="24" t="s">
        <v>5</v>
      </c>
    </row>
    <row r="19" spans="1:2" x14ac:dyDescent="0.35">
      <c r="A19" s="17">
        <v>36900.974000000002</v>
      </c>
      <c r="B19" s="21" t="s">
        <v>3</v>
      </c>
    </row>
    <row r="20" spans="1:2" x14ac:dyDescent="0.35">
      <c r="A20" s="12">
        <f>A19</f>
        <v>36900.974000000002</v>
      </c>
    </row>
    <row r="21" spans="1:2" x14ac:dyDescent="0.35">
      <c r="A21" s="17"/>
      <c r="B21" s="24" t="s">
        <v>8</v>
      </c>
    </row>
    <row r="22" spans="1:2" x14ac:dyDescent="0.35">
      <c r="A22" s="17">
        <v>19657.371999999999</v>
      </c>
      <c r="B22" s="21" t="s">
        <v>6</v>
      </c>
    </row>
    <row r="23" spans="1:2" x14ac:dyDescent="0.35">
      <c r="A23" s="12">
        <f>A22</f>
        <v>19657.371999999999</v>
      </c>
    </row>
    <row r="25" spans="1:2" x14ac:dyDescent="0.35">
      <c r="A25" s="7">
        <f>A4+A12+A20+A23+A16</f>
        <v>375651.68599999999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XFD22"/>
    </sheetView>
  </sheetViews>
  <sheetFormatPr defaultColWidth="8.7265625" defaultRowHeight="14.5" x14ac:dyDescent="0.35"/>
  <cols>
    <col min="1" max="1" width="12.453125" style="22" customWidth="1"/>
    <col min="2" max="2" width="54.54296875" style="21" customWidth="1"/>
    <col min="3" max="16384" width="8.7265625" style="21"/>
  </cols>
  <sheetData>
    <row r="1" spans="1:2" x14ac:dyDescent="0.35">
      <c r="A1" s="108" t="s">
        <v>32</v>
      </c>
      <c r="B1" s="108"/>
    </row>
    <row r="2" spans="1:2" x14ac:dyDescent="0.35">
      <c r="B2" s="23" t="s">
        <v>0</v>
      </c>
    </row>
    <row r="3" spans="1:2" hidden="1" x14ac:dyDescent="0.35">
      <c r="B3" s="21" t="s">
        <v>21</v>
      </c>
    </row>
    <row r="4" spans="1:2" x14ac:dyDescent="0.35">
      <c r="A4" s="11">
        <f>A3</f>
        <v>0</v>
      </c>
    </row>
    <row r="5" spans="1:2" hidden="1" x14ac:dyDescent="0.35">
      <c r="B5" s="24" t="s">
        <v>9</v>
      </c>
    </row>
    <row r="6" spans="1:2" hidden="1" x14ac:dyDescent="0.35">
      <c r="B6" s="21" t="s">
        <v>4</v>
      </c>
    </row>
    <row r="7" spans="1:2" hidden="1" x14ac:dyDescent="0.35">
      <c r="A7" s="24">
        <f>A6</f>
        <v>0</v>
      </c>
    </row>
    <row r="8" spans="1:2" x14ac:dyDescent="0.35">
      <c r="B8" s="24" t="s">
        <v>1</v>
      </c>
    </row>
    <row r="9" spans="1:2" ht="17.5" customHeight="1" x14ac:dyDescent="0.35">
      <c r="A9" s="22">
        <f>40385.81+11134.87+31856.62+10517.46</f>
        <v>93894.760000000009</v>
      </c>
      <c r="B9" s="21" t="s">
        <v>2</v>
      </c>
    </row>
    <row r="10" spans="1:2" ht="15.65" hidden="1" customHeight="1" x14ac:dyDescent="0.35">
      <c r="B10" s="21" t="s">
        <v>20</v>
      </c>
    </row>
    <row r="11" spans="1:2" ht="15.65" hidden="1" customHeight="1" x14ac:dyDescent="0.35">
      <c r="B11" s="21" t="s">
        <v>22</v>
      </c>
    </row>
    <row r="12" spans="1:2" x14ac:dyDescent="0.35">
      <c r="A12" s="11">
        <f>A9+A10+A11</f>
        <v>93894.760000000009</v>
      </c>
    </row>
    <row r="13" spans="1:2" x14ac:dyDescent="0.35">
      <c r="A13" s="27"/>
    </row>
    <row r="14" spans="1:2" x14ac:dyDescent="0.35">
      <c r="B14" s="24" t="s">
        <v>12</v>
      </c>
    </row>
    <row r="15" spans="1:2" x14ac:dyDescent="0.35">
      <c r="A15" s="18">
        <v>83383.34</v>
      </c>
      <c r="B15" s="21" t="s">
        <v>3</v>
      </c>
    </row>
    <row r="16" spans="1:2" x14ac:dyDescent="0.35">
      <c r="A16" s="11">
        <f>A15</f>
        <v>83383.34</v>
      </c>
    </row>
    <row r="17" spans="1:2" x14ac:dyDescent="0.35">
      <c r="B17" s="24" t="s">
        <v>5</v>
      </c>
    </row>
    <row r="18" spans="1:2" x14ac:dyDescent="0.35">
      <c r="A18" s="22">
        <v>21960</v>
      </c>
      <c r="B18" s="21" t="s">
        <v>3</v>
      </c>
    </row>
    <row r="19" spans="1:2" x14ac:dyDescent="0.35">
      <c r="A19" s="11">
        <f>A18</f>
        <v>21960</v>
      </c>
    </row>
    <row r="20" spans="1:2" x14ac:dyDescent="0.35">
      <c r="A20" s="17"/>
      <c r="B20" s="24" t="s">
        <v>8</v>
      </c>
    </row>
    <row r="21" spans="1:2" x14ac:dyDescent="0.35">
      <c r="A21" s="17">
        <v>20286.650000000001</v>
      </c>
      <c r="B21" s="21" t="s">
        <v>6</v>
      </c>
    </row>
    <row r="22" spans="1:2" x14ac:dyDescent="0.35">
      <c r="A22" s="12">
        <f>A21</f>
        <v>20286.650000000001</v>
      </c>
    </row>
    <row r="24" spans="1:2" x14ac:dyDescent="0.35">
      <c r="A24" s="7">
        <f>A4+A12+A19+A22+A16</f>
        <v>219524.75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XFD21"/>
    </sheetView>
  </sheetViews>
  <sheetFormatPr defaultRowHeight="14.5" x14ac:dyDescent="0.35"/>
  <cols>
    <col min="1" max="1" width="10.453125" customWidth="1"/>
    <col min="2" max="2" width="54.54296875" customWidth="1"/>
  </cols>
  <sheetData>
    <row r="1" spans="1:2" x14ac:dyDescent="0.35">
      <c r="B1" s="1" t="s">
        <v>7</v>
      </c>
    </row>
    <row r="2" spans="1:2" x14ac:dyDescent="0.35">
      <c r="A2">
        <v>100762.70999999999</v>
      </c>
      <c r="B2" t="s">
        <v>3</v>
      </c>
    </row>
    <row r="3" spans="1:2" x14ac:dyDescent="0.35">
      <c r="A3" s="15">
        <f>A2</f>
        <v>100762.70999999999</v>
      </c>
      <c r="B3" s="2"/>
    </row>
    <row r="4" spans="1:2" x14ac:dyDescent="0.35">
      <c r="B4" s="1" t="s">
        <v>33</v>
      </c>
    </row>
    <row r="5" spans="1:2" x14ac:dyDescent="0.35">
      <c r="A5" s="26">
        <v>489350.88</v>
      </c>
      <c r="B5" t="s">
        <v>3</v>
      </c>
    </row>
    <row r="6" spans="1:2" x14ac:dyDescent="0.35">
      <c r="A6" s="15">
        <f>A5</f>
        <v>489350.88</v>
      </c>
      <c r="B6" s="2"/>
    </row>
    <row r="7" spans="1:2" x14ac:dyDescent="0.35">
      <c r="A7" s="1"/>
      <c r="B7" s="13" t="s">
        <v>13</v>
      </c>
    </row>
    <row r="8" spans="1:2" x14ac:dyDescent="0.35">
      <c r="A8" s="14">
        <v>175239.05</v>
      </c>
      <c r="B8" s="8" t="s">
        <v>3</v>
      </c>
    </row>
    <row r="9" spans="1:2" x14ac:dyDescent="0.35">
      <c r="A9" s="15">
        <f>A8</f>
        <v>175239.05</v>
      </c>
      <c r="B9" s="2"/>
    </row>
    <row r="10" spans="1:2" x14ac:dyDescent="0.35">
      <c r="A10" s="1"/>
      <c r="B10" s="13" t="s">
        <v>14</v>
      </c>
    </row>
    <row r="11" spans="1:2" x14ac:dyDescent="0.35">
      <c r="A11" s="26">
        <v>123154.34</v>
      </c>
      <c r="B11" s="8" t="s">
        <v>3</v>
      </c>
    </row>
    <row r="12" spans="1:2" x14ac:dyDescent="0.35">
      <c r="A12" s="15">
        <f>A11</f>
        <v>123154.34</v>
      </c>
      <c r="B12" s="2"/>
    </row>
    <row r="13" spans="1:2" x14ac:dyDescent="0.35">
      <c r="A13" s="1"/>
      <c r="B13" s="13" t="s">
        <v>15</v>
      </c>
    </row>
    <row r="14" spans="1:2" x14ac:dyDescent="0.35">
      <c r="A14" s="26">
        <v>32574</v>
      </c>
      <c r="B14" s="8" t="s">
        <v>3</v>
      </c>
    </row>
    <row r="15" spans="1:2" x14ac:dyDescent="0.35">
      <c r="A15" s="15">
        <f>A14</f>
        <v>32574</v>
      </c>
      <c r="B15" s="2"/>
    </row>
    <row r="16" spans="1:2" ht="19" customHeight="1" x14ac:dyDescent="0.35">
      <c r="A16" s="1"/>
      <c r="B16" s="13" t="s">
        <v>28</v>
      </c>
    </row>
    <row r="17" spans="1:2" s="21" customFormat="1" ht="19" customHeight="1" x14ac:dyDescent="0.35">
      <c r="A17" s="14">
        <v>80969.48</v>
      </c>
      <c r="B17" s="8" t="s">
        <v>3</v>
      </c>
    </row>
    <row r="18" spans="1:2" s="21" customFormat="1" ht="19" customHeight="1" x14ac:dyDescent="0.35">
      <c r="A18" s="15">
        <f>A17</f>
        <v>80969.48</v>
      </c>
      <c r="B18" s="24"/>
    </row>
    <row r="19" spans="1:2" s="21" customFormat="1" ht="19" customHeight="1" x14ac:dyDescent="0.35">
      <c r="A19" s="1"/>
      <c r="B19" s="13" t="s">
        <v>29</v>
      </c>
    </row>
    <row r="20" spans="1:2" s="21" customFormat="1" ht="19" customHeight="1" x14ac:dyDescent="0.35">
      <c r="A20" s="14">
        <v>50000</v>
      </c>
      <c r="B20" s="8" t="s">
        <v>3</v>
      </c>
    </row>
    <row r="21" spans="1:2" s="21" customFormat="1" ht="19" customHeight="1" x14ac:dyDescent="0.35">
      <c r="A21" s="15">
        <f>A20</f>
        <v>50000</v>
      </c>
      <c r="B21" s="24"/>
    </row>
    <row r="22" spans="1:2" ht="12" customHeight="1" x14ac:dyDescent="0.35">
      <c r="A22" s="1"/>
      <c r="B22" s="2"/>
    </row>
    <row r="23" spans="1:2" ht="11.5" customHeight="1" x14ac:dyDescent="0.35"/>
    <row r="24" spans="1:2" x14ac:dyDescent="0.35">
      <c r="A24" s="1">
        <f>A3+A6+A9+A12+A15+A18+A21</f>
        <v>1052050.46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XFD13"/>
    </sheetView>
  </sheetViews>
  <sheetFormatPr defaultRowHeight="14.5" x14ac:dyDescent="0.35"/>
  <cols>
    <col min="1" max="1" width="12.453125" customWidth="1"/>
    <col min="2" max="2" width="58" customWidth="1"/>
  </cols>
  <sheetData>
    <row r="1" spans="1:2" x14ac:dyDescent="0.35">
      <c r="B1" s="1" t="s">
        <v>11</v>
      </c>
    </row>
    <row r="2" spans="1:2" x14ac:dyDescent="0.35">
      <c r="B2" s="20" t="s">
        <v>0</v>
      </c>
    </row>
    <row r="3" spans="1:2" x14ac:dyDescent="0.35">
      <c r="A3">
        <v>1104155.3</v>
      </c>
      <c r="B3" s="8" t="s">
        <v>3</v>
      </c>
    </row>
    <row r="4" spans="1:2" x14ac:dyDescent="0.35">
      <c r="A4">
        <v>234985.92</v>
      </c>
      <c r="B4" s="8" t="s">
        <v>17</v>
      </c>
    </row>
    <row r="5" spans="1:2" s="21" customFormat="1" x14ac:dyDescent="0.35">
      <c r="A5" s="1">
        <f>SUM(A3:A4)</f>
        <v>1339141.22</v>
      </c>
      <c r="B5" s="8"/>
    </row>
    <row r="6" spans="1:2" s="21" customFormat="1" x14ac:dyDescent="0.35">
      <c r="B6" s="8"/>
    </row>
    <row r="7" spans="1:2" s="21" customFormat="1" ht="15.5" x14ac:dyDescent="0.35">
      <c r="B7" s="25" t="s">
        <v>25</v>
      </c>
    </row>
    <row r="8" spans="1:2" s="21" customFormat="1" x14ac:dyDescent="0.35">
      <c r="B8" s="20" t="s">
        <v>0</v>
      </c>
    </row>
    <row r="9" spans="1:2" x14ac:dyDescent="0.35">
      <c r="A9" s="21">
        <v>4445.7</v>
      </c>
      <c r="B9" s="10" t="s">
        <v>26</v>
      </c>
    </row>
    <row r="10" spans="1:2" ht="14.15" customHeight="1" x14ac:dyDescent="0.35">
      <c r="A10" s="21">
        <v>18848.25</v>
      </c>
      <c r="B10" s="19" t="s">
        <v>27</v>
      </c>
    </row>
    <row r="11" spans="1:2" hidden="1" x14ac:dyDescent="0.35">
      <c r="A11" s="9"/>
      <c r="B11" s="10" t="s">
        <v>18</v>
      </c>
    </row>
    <row r="12" spans="1:2" ht="29" hidden="1" x14ac:dyDescent="0.35">
      <c r="A12" s="9"/>
      <c r="B12" s="19" t="s">
        <v>19</v>
      </c>
    </row>
    <row r="13" spans="1:2" x14ac:dyDescent="0.35">
      <c r="A13" s="1">
        <f>SUM(A9:A12)</f>
        <v>23293.95</v>
      </c>
      <c r="B13" s="8"/>
    </row>
    <row r="14" spans="1:2" x14ac:dyDescent="0.35">
      <c r="B14" s="8"/>
    </row>
    <row r="15" spans="1:2" x14ac:dyDescent="0.35">
      <c r="B15" s="8"/>
    </row>
    <row r="16" spans="1:2" x14ac:dyDescent="0.35">
      <c r="A16" s="1"/>
      <c r="B16" s="8"/>
    </row>
    <row r="17" spans="1:2" x14ac:dyDescent="0.35">
      <c r="A17" s="3"/>
      <c r="B17" s="8"/>
    </row>
    <row r="18" spans="1:2" x14ac:dyDescent="0.35">
      <c r="A18" s="3"/>
    </row>
    <row r="19" spans="1:2" x14ac:dyDescent="0.35">
      <c r="A19" s="4"/>
    </row>
    <row r="21" spans="1:2" x14ac:dyDescent="0.35">
      <c r="A21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КАСОВІ ВЕРЕСЕНЬ 2026</vt:lpstr>
      <vt:lpstr>Кротошин</vt:lpstr>
      <vt:lpstr>Виннички</vt:lpstr>
      <vt:lpstr>Звенигород</vt:lpstr>
      <vt:lpstr>Старе село</vt:lpstr>
      <vt:lpstr>Миколаїв</vt:lpstr>
      <vt:lpstr>муз,спорт школи</vt:lpstr>
      <vt:lpstr>Управління</vt:lpstr>
      <vt:lpstr>'КАСОВІ ВЕРЕСЕНЬ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2026-10-07T08:59:15Z</dcterms:modified>
</cp:coreProperties>
</file>